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22" firstSheet="4" activeTab="8"/>
  </bookViews>
  <sheets>
    <sheet name="ARQUEO" sheetId="1" r:id="rId1"/>
    <sheet name="ANEXO A" sheetId="2" r:id="rId2"/>
    <sheet name="ANEXO B" sheetId="3" r:id="rId3"/>
    <sheet name="ANEXO C" sheetId="4" r:id="rId4"/>
    <sheet name="Conci. Bancaria" sheetId="5" r:id="rId5"/>
    <sheet name="Conc. Tarjeta" sheetId="6" r:id="rId6"/>
    <sheet name="Impuesto de la renta" sheetId="7" r:id="rId7"/>
    <sheet name="Resumen arqueo" sheetId="8" r:id="rId8"/>
    <sheet name="Estudio Incremento" sheetId="9" r:id="rId9"/>
  </sheets>
  <definedNames>
    <definedName name="_xlnm.Print_Area" localSheetId="1">'ANEXO A'!$A$1:$E$24</definedName>
    <definedName name="_xlnm.Print_Area" localSheetId="2">'ANEXO B'!$A$11:$D$34</definedName>
    <definedName name="_xlnm.Print_Area" localSheetId="0">'ARQUEO'!$B$3:$G$55</definedName>
    <definedName name="_xlnm.Print_Area" localSheetId="5">'Conc. Tarjeta'!$A$1:$D$41</definedName>
    <definedName name="_xlnm.Print_Area" localSheetId="8">'Estudio Incremento'!$D$2:$M$56</definedName>
  </definedNames>
  <calcPr fullCalcOnLoad="1"/>
</workbook>
</file>

<file path=xl/sharedStrings.xml><?xml version="1.0" encoding="utf-8"?>
<sst xmlns="http://schemas.openxmlformats.org/spreadsheetml/2006/main" count="200" uniqueCount="139">
  <si>
    <t>PODER JUDICIAL</t>
  </si>
  <si>
    <t>FONDO AUTORIZADO:</t>
  </si>
  <si>
    <t>Efectivo:</t>
  </si>
  <si>
    <t>Cantidad</t>
  </si>
  <si>
    <t>Monto</t>
  </si>
  <si>
    <t>Unitario</t>
  </si>
  <si>
    <t>Total</t>
  </si>
  <si>
    <t>Billetes</t>
  </si>
  <si>
    <t>Monedas</t>
  </si>
  <si>
    <t>Anexo 1</t>
  </si>
  <si>
    <t xml:space="preserve"> </t>
  </si>
  <si>
    <t>SUBTOTAL ARQUEO:</t>
  </si>
  <si>
    <t>TOTAL</t>
  </si>
  <si>
    <t>Anexo No. 2</t>
  </si>
  <si>
    <t>Facturas Canceladas Pendientes de Reintegrar</t>
  </si>
  <si>
    <t>Casa Comercial</t>
  </si>
  <si>
    <t>No. Factura</t>
  </si>
  <si>
    <t>Fecha</t>
  </si>
  <si>
    <t>Reintegros en trámite</t>
  </si>
  <si>
    <t>N° Oficio</t>
  </si>
  <si>
    <t>Conciliación Bancaria</t>
  </si>
  <si>
    <t>Saldo Según Libros:</t>
  </si>
  <si>
    <t>Saldo de libros ajustado:</t>
  </si>
  <si>
    <t>Saldo Según Bancos:</t>
  </si>
  <si>
    <t xml:space="preserve">Menos: </t>
  </si>
  <si>
    <t>Saldo del Banco Ajustado:</t>
  </si>
  <si>
    <t>Facturas pendientes de reintegrar:</t>
  </si>
  <si>
    <t>ADMINISTRACIÓN DEFENSA PÚBLICA</t>
  </si>
  <si>
    <t>ARQUEO CAJA CHICA AUXILIAR DEFENSA PÚBLCIA</t>
  </si>
  <si>
    <t>Total de Facturas pendientes de reintegrar</t>
  </si>
  <si>
    <t>Mas:</t>
  </si>
  <si>
    <t>Elaborado por:</t>
  </si>
  <si>
    <t>Sobrante / Faltante en efectivo</t>
  </si>
  <si>
    <t>Verificado por:</t>
  </si>
  <si>
    <t>Anexo A</t>
  </si>
  <si>
    <t>Anexo B</t>
  </si>
  <si>
    <t>Anexo C</t>
  </si>
  <si>
    <t>Saldo en Bancos conciliado:</t>
  </si>
  <si>
    <t>Conceptos</t>
  </si>
  <si>
    <t>Totales</t>
  </si>
  <si>
    <t>Fondo Autorizado de la Caja Chica</t>
  </si>
  <si>
    <t>Total de efectivo en caja metálica</t>
  </si>
  <si>
    <t>Anticipos en efectivo, pendientes de liquidar</t>
  </si>
  <si>
    <t>Facturas y liquidaciones pendientes de reintegrar</t>
  </si>
  <si>
    <t>Saldo en bancos conciliado</t>
  </si>
  <si>
    <t>Diferencia reflejada Superávit / Déficit</t>
  </si>
  <si>
    <t>Fondo autorizado de la Caja Chica</t>
  </si>
  <si>
    <t>Total de efectivo en la caja metálica</t>
  </si>
  <si>
    <t>Menos:</t>
  </si>
  <si>
    <t>Impuesto de renta</t>
  </si>
  <si>
    <t>Observaciones</t>
  </si>
  <si>
    <t>Beneficiario</t>
  </si>
  <si>
    <t>Anexo 2</t>
  </si>
  <si>
    <t>MACROPROCESO FINANCIERO CONTABLE</t>
  </si>
  <si>
    <t>Anticipos pendientes de liquidar</t>
  </si>
  <si>
    <t>Macroproceso Financiero Contable</t>
  </si>
  <si>
    <t xml:space="preserve">Beneficiario </t>
  </si>
  <si>
    <t>N° Documento Sistema</t>
  </si>
  <si>
    <t>Promedio reint semanales</t>
  </si>
  <si>
    <t>IND. DE UTIL.</t>
  </si>
  <si>
    <t>Promedio</t>
  </si>
  <si>
    <t>Monto autorizado</t>
  </si>
  <si>
    <t>Total girado</t>
  </si>
  <si>
    <t>(**) Índice de utilización óptimo 1,61</t>
  </si>
  <si>
    <t>(*) corresponde al promedio de los últimos 4 meses.</t>
  </si>
  <si>
    <t>MONTO TOTAL</t>
  </si>
  <si>
    <t>N°  Reintegro</t>
  </si>
  <si>
    <t>FECHA</t>
  </si>
  <si>
    <t>Fuente: Sistema SIGAPJ, Subproceso de Egresos</t>
  </si>
  <si>
    <t>(*) corresponde al promedio de los últimos cinco meses y medio.</t>
  </si>
  <si>
    <t>San Ramón</t>
  </si>
  <si>
    <t>Caja chica</t>
  </si>
  <si>
    <t>Adm. Reg.</t>
  </si>
  <si>
    <t>Subunidad</t>
  </si>
  <si>
    <t>DEL ESTUDIO EFECTUADO</t>
  </si>
  <si>
    <t>LA CAJA CHICA</t>
  </si>
  <si>
    <t>**</t>
  </si>
  <si>
    <t>ADELANTOS</t>
  </si>
  <si>
    <t>DE LA CAJA CHICA GENERAL</t>
  </si>
  <si>
    <t>CAJA CHICA</t>
  </si>
  <si>
    <t>REINTEGROS</t>
  </si>
  <si>
    <t>JUDICIAL</t>
  </si>
  <si>
    <t>INCREMENTAR</t>
  </si>
  <si>
    <t>DE ACUERDO A RESULTADOS</t>
  </si>
  <si>
    <t>REQUERIDA EN</t>
  </si>
  <si>
    <t>UTILIZACIÓN</t>
  </si>
  <si>
    <t>DE CAJA CHICA REINTEGROS +</t>
  </si>
  <si>
    <t>TRAMITADO  POR MEDIO</t>
  </si>
  <si>
    <t>UTILIZACION</t>
  </si>
  <si>
    <t>MENSUAL</t>
  </si>
  <si>
    <t>AUTORIZADO</t>
  </si>
  <si>
    <t xml:space="preserve">OFICINA </t>
  </si>
  <si>
    <t>MONTO A</t>
  </si>
  <si>
    <t xml:space="preserve">MONTO PROPUESTO </t>
  </si>
  <si>
    <t>SUMA</t>
  </si>
  <si>
    <t>PROMEDIO DE</t>
  </si>
  <si>
    <t>GIRO PROM. MENSUAL</t>
  </si>
  <si>
    <t>PROMEDIO MENSUAL</t>
  </si>
  <si>
    <t xml:space="preserve">INDICE </t>
  </si>
  <si>
    <t xml:space="preserve">PROMEDIO </t>
  </si>
  <si>
    <t xml:space="preserve">MONTO </t>
  </si>
  <si>
    <t>(**)</t>
  </si>
  <si>
    <t>ÍNDICE</t>
  </si>
  <si>
    <t>(*)</t>
  </si>
  <si>
    <t xml:space="preserve"> (*)</t>
  </si>
  <si>
    <t>Total efectivo en caja</t>
  </si>
  <si>
    <t>Saldo Según Estado de Cuenta Tarjeta:</t>
  </si>
  <si>
    <t xml:space="preserve">Más: </t>
  </si>
  <si>
    <t>Menos</t>
  </si>
  <si>
    <t>Saldo de la Tarjeta Ajustado:</t>
  </si>
  <si>
    <t>Diferencia</t>
  </si>
  <si>
    <t>Saldo en Tarjeta conciliado:</t>
  </si>
  <si>
    <t>Documentos cancelados con rebajo del 2% del Impuesto de la Renta</t>
  </si>
  <si>
    <t>Anexo 3</t>
  </si>
  <si>
    <t>ANEXO N° 4</t>
  </si>
  <si>
    <t>Anexo No. 3</t>
  </si>
  <si>
    <t>Renta 2%</t>
  </si>
  <si>
    <t>Intereses Ganados</t>
  </si>
  <si>
    <t xml:space="preserve">Reintegro en trámite </t>
  </si>
  <si>
    <t>Administración Regional Turrialba</t>
  </si>
  <si>
    <t>Kattia Solano Aguilar</t>
  </si>
  <si>
    <t>Encargada de Caja Chica</t>
  </si>
  <si>
    <t>Licda. Ivannia Moya León</t>
  </si>
  <si>
    <t>Administradora Regional Turrialba</t>
  </si>
  <si>
    <t>ADMINISTRACION REGIONAL TURRIALBA</t>
  </si>
  <si>
    <t>Cuenta No. 001-0260422-1 Banco de Costa Rica</t>
  </si>
  <si>
    <t>Coordinadora de Unidad</t>
  </si>
  <si>
    <t>Lic. Fabán Guillén Mora</t>
  </si>
  <si>
    <t xml:space="preserve"> DEL  17/04/2020 AL 17/08/2020.</t>
  </si>
  <si>
    <t>Al 08 de Septiembre de 2020</t>
  </si>
  <si>
    <t xml:space="preserve">        Solicitudes de Reintegro Realizadas  del 30-04 al 30-08-2020.    </t>
  </si>
  <si>
    <t xml:space="preserve">Administrador Regional </t>
  </si>
  <si>
    <t>ADMINISTRACIÓN REGIONAL DE XXXXX</t>
  </si>
  <si>
    <t>ARQUEO CAJA CHICA AUXILIAR ADMINISTRACIÓN REGIONAL DE XXXXXX</t>
  </si>
  <si>
    <t>Administrador Regional</t>
  </si>
  <si>
    <t xml:space="preserve">Cheques en circulación      </t>
  </si>
  <si>
    <t>Depósitos  en trámite</t>
  </si>
  <si>
    <t xml:space="preserve">Tarjeta de Compras Institucionales N° </t>
  </si>
  <si>
    <t>ESTUDIO DE ROTACIÓN DE LA CAJA CHICA AUXILIAR DE LA ADMINISTRACIÓN REGIONAL DE XXXXX</t>
  </si>
</sst>
</file>

<file path=xl/styles.xml><?xml version="1.0" encoding="utf-8"?>
<styleSheet xmlns="http://schemas.openxmlformats.org/spreadsheetml/2006/main">
  <numFmts count="6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;\-#,##0.00\ ;&quot; -&quot;#\ ;@\ "/>
    <numFmt numFmtId="181" formatCode="&quot; ¢&quot;#,##0.00\ ;&quot;-¢&quot;#,##0.00\ ;&quot; ¢-&quot;#\ ;@\ "/>
    <numFmt numFmtId="182" formatCode="#,##0.00\ ;&quot; (&quot;#,##0.00\);&quot; -&quot;#\ ;@\ "/>
    <numFmt numFmtId="183" formatCode="[$¢-140A]\ #,##0.00;[Red]\-[$¢-140A]\ #,##0.00"/>
    <numFmt numFmtId="184" formatCode="dd/mm/yy"/>
    <numFmt numFmtId="185" formatCode="#,###.00"/>
    <numFmt numFmtId="186" formatCode="d&quot; de &quot;mmm&quot; de &quot;yy"/>
    <numFmt numFmtId="187" formatCode="&quot;₡&quot;#,##0.00;[Red]&quot;₡&quot;#,##0.00"/>
    <numFmt numFmtId="188" formatCode="[$-140A]dddd\,\ dd&quot; de &quot;mmmm&quot; de &quot;yyyy"/>
    <numFmt numFmtId="189" formatCode="dd/mm/yy;@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C0A]dddd\,\ dd&quot; de &quot;mmmm&quot; de &quot;yyyy"/>
    <numFmt numFmtId="196" formatCode="#,##0.00_ ;\-#,##0.00\ "/>
    <numFmt numFmtId="197" formatCode="00\-0000\-0000"/>
    <numFmt numFmtId="198" formatCode="0000"/>
    <numFmt numFmtId="199" formatCode="000"/>
    <numFmt numFmtId="200" formatCode="00000"/>
    <numFmt numFmtId="201" formatCode="[$-1010C0A]#,##0.00;\-#,##0.00"/>
    <numFmt numFmtId="202" formatCode="[$₡-140A]#,##0.00"/>
    <numFmt numFmtId="203" formatCode="[$-1010C0A]dd/mm/yyyy"/>
    <numFmt numFmtId="204" formatCode="&quot;₡&quot;#,##0.00"/>
    <numFmt numFmtId="205" formatCode="[$-10C0A]#,##0.00;\-#,##0.00"/>
    <numFmt numFmtId="206" formatCode="_-* #,##0.00\ _€_-;\-* #,##0.00\ _€_-;_-* \-??\ _€_-;_-@_-"/>
    <numFmt numFmtId="207" formatCode="_(* #,##0.00_);_(* \(#,##0.00\);_(* \-??_);_(@_)"/>
    <numFmt numFmtId="208" formatCode="_(\₡* #,##0.00_);_(\₡* \(#,##0.00\);_(\₡* \-??_);_(@_)"/>
    <numFmt numFmtId="209" formatCode="[$-10C0A]dd/mm/yyyy"/>
    <numFmt numFmtId="210" formatCode="dd/mmm"/>
    <numFmt numFmtId="211" formatCode="0.000%"/>
    <numFmt numFmtId="212" formatCode="0.0000%"/>
    <numFmt numFmtId="213" formatCode="[$-140A]hh:mm:ss\ AM/PM"/>
    <numFmt numFmtId="214" formatCode="_(* #,##0.000_);_(* \(#,##0.000\);_(* \-??_);_(@_)"/>
    <numFmt numFmtId="215" formatCode="_(* #,##0.0000_);_(* \(#,##0.0000\);_(* \-??_);_(@_)"/>
  </numFmts>
  <fonts count="7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56"/>
      <name val="Arial"/>
      <family val="2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362"/>
      <name val="Arial"/>
      <family val="2"/>
    </font>
    <font>
      <b/>
      <sz val="11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208" fontId="0" fillId="0" borderId="0" applyFill="0" applyBorder="0" applyAlignment="0" applyProtection="0"/>
    <xf numFmtId="0" fontId="62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22">
    <xf numFmtId="0" fontId="0" fillId="0" borderId="0" xfId="0" applyAlignment="1">
      <alignment/>
    </xf>
    <xf numFmtId="18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8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1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1" fontId="0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3" fillId="0" borderId="0" xfId="0" applyNumberFormat="1" applyFont="1" applyAlignment="1">
      <alignment horizontal="left"/>
    </xf>
    <xf numFmtId="180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18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right"/>
    </xf>
    <xf numFmtId="180" fontId="3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0" fontId="0" fillId="0" borderId="0" xfId="0" applyAlignment="1">
      <alignment/>
    </xf>
    <xf numFmtId="183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 horizontal="center"/>
    </xf>
    <xf numFmtId="18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0" fontId="0" fillId="0" borderId="0" xfId="0" applyNumberFormat="1" applyFont="1" applyAlignment="1">
      <alignment horizontal="right"/>
    </xf>
    <xf numFmtId="183" fontId="0" fillId="0" borderId="0" xfId="0" applyNumberForma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3" fontId="0" fillId="0" borderId="0" xfId="0" applyNumberFormat="1" applyFill="1" applyAlignment="1">
      <alignment/>
    </xf>
    <xf numFmtId="4" fontId="5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16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180" fontId="17" fillId="0" borderId="0" xfId="0" applyNumberFormat="1" applyFont="1" applyAlignment="1">
      <alignment/>
    </xf>
    <xf numFmtId="181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183" fontId="13" fillId="0" borderId="0" xfId="0" applyNumberFormat="1" applyFont="1" applyAlignment="1">
      <alignment/>
    </xf>
    <xf numFmtId="181" fontId="14" fillId="0" borderId="0" xfId="0" applyNumberFormat="1" applyFont="1" applyAlignment="1">
      <alignment horizontal="center"/>
    </xf>
    <xf numFmtId="181" fontId="14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83" fontId="13" fillId="0" borderId="0" xfId="0" applyNumberFormat="1" applyFont="1" applyAlignment="1">
      <alignment horizontal="center"/>
    </xf>
    <xf numFmtId="180" fontId="14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183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83" fontId="17" fillId="0" borderId="0" xfId="0" applyNumberFormat="1" applyFont="1" applyAlignment="1">
      <alignment/>
    </xf>
    <xf numFmtId="181" fontId="15" fillId="0" borderId="10" xfId="0" applyNumberFormat="1" applyFont="1" applyBorder="1" applyAlignment="1">
      <alignment horizontal="center"/>
    </xf>
    <xf numFmtId="183" fontId="17" fillId="0" borderId="0" xfId="0" applyNumberFormat="1" applyFont="1" applyFill="1" applyAlignment="1">
      <alignment horizontal="right"/>
    </xf>
    <xf numFmtId="181" fontId="15" fillId="0" borderId="0" xfId="0" applyNumberFormat="1" applyFont="1" applyAlignment="1">
      <alignment horizontal="center"/>
    </xf>
    <xf numFmtId="183" fontId="17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83" fontId="15" fillId="0" borderId="0" xfId="0" applyNumberFormat="1" applyFont="1" applyFill="1" applyAlignment="1">
      <alignment/>
    </xf>
    <xf numFmtId="181" fontId="15" fillId="0" borderId="0" xfId="0" applyNumberFormat="1" applyFont="1" applyBorder="1" applyAlignment="1">
      <alignment horizontal="center"/>
    </xf>
    <xf numFmtId="4" fontId="17" fillId="0" borderId="0" xfId="0" applyNumberFormat="1" applyFont="1" applyAlignment="1">
      <alignment/>
    </xf>
    <xf numFmtId="180" fontId="15" fillId="0" borderId="0" xfId="0" applyNumberFormat="1" applyFont="1" applyAlignment="1">
      <alignment horizontal="right"/>
    </xf>
    <xf numFmtId="4" fontId="17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181" fontId="19" fillId="0" borderId="11" xfId="0" applyNumberFormat="1" applyFont="1" applyBorder="1" applyAlignment="1">
      <alignment/>
    </xf>
    <xf numFmtId="180" fontId="17" fillId="0" borderId="12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7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/>
    </xf>
    <xf numFmtId="186" fontId="0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180" fontId="17" fillId="0" borderId="0" xfId="0" applyNumberFormat="1" applyFont="1" applyFill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justify"/>
    </xf>
    <xf numFmtId="4" fontId="5" fillId="0" borderId="0" xfId="0" applyNumberFormat="1" applyFont="1" applyFill="1" applyAlignment="1">
      <alignment horizontal="right" vertical="top"/>
    </xf>
    <xf numFmtId="183" fontId="13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Alignment="1">
      <alignment horizontal="right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01" fontId="12" fillId="0" borderId="15" xfId="0" applyNumberFormat="1" applyFont="1" applyFill="1" applyBorder="1" applyAlignment="1">
      <alignment horizontal="right" vertical="top" wrapText="1"/>
    </xf>
    <xf numFmtId="182" fontId="15" fillId="0" borderId="0" xfId="0" applyNumberFormat="1" applyFont="1" applyFill="1" applyBorder="1" applyAlignment="1">
      <alignment/>
    </xf>
    <xf numFmtId="183" fontId="6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vertical="top" wrapText="1"/>
    </xf>
    <xf numFmtId="14" fontId="12" fillId="0" borderId="15" xfId="0" applyNumberFormat="1" applyFont="1" applyBorder="1" applyAlignment="1">
      <alignment vertical="top" wrapText="1"/>
    </xf>
    <xf numFmtId="0" fontId="69" fillId="0" borderId="0" xfId="0" applyFont="1" applyAlignment="1">
      <alignment/>
    </xf>
    <xf numFmtId="204" fontId="0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 horizontal="center"/>
    </xf>
    <xf numFmtId="204" fontId="0" fillId="0" borderId="0" xfId="0" applyNumberFormat="1" applyFont="1" applyFill="1" applyAlignment="1">
      <alignment/>
    </xf>
    <xf numFmtId="204" fontId="0" fillId="0" borderId="0" xfId="0" applyNumberFormat="1" applyFont="1" applyFill="1" applyAlignment="1">
      <alignment horizontal="right"/>
    </xf>
    <xf numFmtId="14" fontId="0" fillId="0" borderId="0" xfId="0" applyNumberFormat="1" applyAlignment="1">
      <alignment/>
    </xf>
    <xf numFmtId="180" fontId="0" fillId="0" borderId="0" xfId="49" applyFont="1" applyAlignment="1">
      <alignment/>
    </xf>
    <xf numFmtId="180" fontId="0" fillId="0" borderId="0" xfId="49" applyFont="1" applyFill="1" applyBorder="1" applyAlignment="1">
      <alignment/>
    </xf>
    <xf numFmtId="0" fontId="70" fillId="0" borderId="0" xfId="0" applyFont="1" applyAlignment="1">
      <alignment horizontal="center" readingOrder="1"/>
    </xf>
    <xf numFmtId="0" fontId="0" fillId="0" borderId="15" xfId="0" applyFont="1" applyFill="1" applyBorder="1" applyAlignment="1">
      <alignment/>
    </xf>
    <xf numFmtId="20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181" fontId="2" fillId="34" borderId="11" xfId="0" applyNumberFormat="1" applyFont="1" applyFill="1" applyBorder="1" applyAlignment="1">
      <alignment horizontal="right"/>
    </xf>
    <xf numFmtId="183" fontId="3" fillId="34" borderId="15" xfId="0" applyNumberFormat="1" applyFont="1" applyFill="1" applyBorder="1" applyAlignment="1">
      <alignment/>
    </xf>
    <xf numFmtId="181" fontId="15" fillId="34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80" fontId="3" fillId="0" borderId="0" xfId="49" applyFont="1" applyFill="1" applyBorder="1" applyAlignment="1">
      <alignment/>
    </xf>
    <xf numFmtId="180" fontId="0" fillId="0" borderId="0" xfId="49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180" fontId="0" fillId="0" borderId="0" xfId="49" applyAlignment="1">
      <alignment horizontal="center"/>
    </xf>
    <xf numFmtId="180" fontId="0" fillId="0" borderId="0" xfId="49" applyAlignment="1">
      <alignment/>
    </xf>
    <xf numFmtId="180" fontId="0" fillId="0" borderId="0" xfId="49" applyAlignment="1">
      <alignment horizontal="right"/>
    </xf>
    <xf numFmtId="39" fontId="0" fillId="0" borderId="0" xfId="0" applyNumberFormat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82" fontId="0" fillId="0" borderId="19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2" fontId="0" fillId="0" borderId="19" xfId="0" applyNumberFormat="1" applyBorder="1" applyAlignment="1">
      <alignment/>
    </xf>
    <xf numFmtId="181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82" fontId="17" fillId="0" borderId="0" xfId="0" applyNumberFormat="1" applyFont="1" applyAlignment="1">
      <alignment/>
    </xf>
    <xf numFmtId="181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22" fillId="0" borderId="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180" fontId="0" fillId="0" borderId="15" xfId="49" applyFont="1" applyFill="1" applyBorder="1" applyAlignment="1">
      <alignment/>
    </xf>
    <xf numFmtId="3" fontId="0" fillId="0" borderId="15" xfId="49" applyNumberFormat="1" applyFont="1" applyFill="1" applyBorder="1" applyAlignment="1">
      <alignment/>
    </xf>
    <xf numFmtId="0" fontId="46" fillId="0" borderId="15" xfId="0" applyNumberFormat="1" applyFont="1" applyFill="1" applyBorder="1" applyAlignment="1">
      <alignment horizontal="left" vertical="center" wrapText="1" readingOrder="1"/>
    </xf>
    <xf numFmtId="205" fontId="46" fillId="0" borderId="15" xfId="0" applyNumberFormat="1" applyFont="1" applyFill="1" applyBorder="1" applyAlignment="1">
      <alignment horizontal="right" vertical="center" wrapText="1" readingOrder="1"/>
    </xf>
    <xf numFmtId="0" fontId="46" fillId="0" borderId="15" xfId="0" applyFont="1" applyFill="1" applyBorder="1" applyAlignment="1">
      <alignment vertical="center"/>
    </xf>
    <xf numFmtId="0" fontId="46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4" fontId="0" fillId="0" borderId="15" xfId="49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7" fillId="0" borderId="0" xfId="60" applyFont="1">
      <alignment/>
      <protection/>
    </xf>
    <xf numFmtId="0" fontId="47" fillId="0" borderId="0" xfId="60" applyFont="1" applyAlignment="1">
      <alignment horizontal="center"/>
      <protection/>
    </xf>
    <xf numFmtId="0" fontId="47" fillId="0" borderId="0" xfId="60" applyFont="1" applyFill="1" applyBorder="1" applyAlignment="1">
      <alignment/>
      <protection/>
    </xf>
    <xf numFmtId="0" fontId="48" fillId="0" borderId="0" xfId="60" applyFont="1">
      <alignment/>
      <protection/>
    </xf>
    <xf numFmtId="202" fontId="47" fillId="0" borderId="0" xfId="60" applyNumberFormat="1" applyFont="1">
      <alignment/>
      <protection/>
    </xf>
    <xf numFmtId="208" fontId="47" fillId="0" borderId="0" xfId="60" applyNumberFormat="1" applyFont="1">
      <alignment/>
      <protection/>
    </xf>
    <xf numFmtId="205" fontId="49" fillId="0" borderId="0" xfId="60" applyNumberFormat="1" applyFont="1" applyBorder="1" applyAlignment="1" applyProtection="1">
      <alignment vertical="top" wrapText="1" readingOrder="1"/>
      <protection locked="0"/>
    </xf>
    <xf numFmtId="0" fontId="47" fillId="0" borderId="0" xfId="60" applyFont="1" applyFill="1" applyBorder="1" applyAlignment="1">
      <alignment horizontal="center"/>
      <protection/>
    </xf>
    <xf numFmtId="209" fontId="49" fillId="0" borderId="0" xfId="60" applyNumberFormat="1" applyFont="1" applyBorder="1" applyAlignment="1" applyProtection="1">
      <alignment vertical="top" wrapText="1" readingOrder="1"/>
      <protection locked="0"/>
    </xf>
    <xf numFmtId="207" fontId="48" fillId="7" borderId="15" xfId="60" applyNumberFormat="1" applyFont="1" applyFill="1" applyBorder="1" applyAlignment="1">
      <alignment horizontal="right"/>
      <protection/>
    </xf>
    <xf numFmtId="0" fontId="48" fillId="0" borderId="15" xfId="60" applyFont="1" applyBorder="1" applyAlignment="1">
      <alignment horizontal="center"/>
      <protection/>
    </xf>
    <xf numFmtId="37" fontId="47" fillId="0" borderId="15" xfId="60" applyNumberFormat="1" applyFont="1" applyBorder="1">
      <alignment/>
      <protection/>
    </xf>
    <xf numFmtId="207" fontId="48" fillId="0" borderId="15" xfId="60" applyNumberFormat="1" applyFont="1" applyBorder="1" applyAlignment="1">
      <alignment horizontal="right"/>
      <protection/>
    </xf>
    <xf numFmtId="0" fontId="48" fillId="0" borderId="15" xfId="60" applyFont="1" applyFill="1" applyBorder="1" applyAlignment="1">
      <alignment horizontal="center"/>
      <protection/>
    </xf>
    <xf numFmtId="0" fontId="47" fillId="0" borderId="15" xfId="60" applyFont="1" applyBorder="1">
      <alignment/>
      <protection/>
    </xf>
    <xf numFmtId="202" fontId="48" fillId="0" borderId="15" xfId="60" applyNumberFormat="1" applyFont="1" applyFill="1" applyBorder="1" applyAlignment="1">
      <alignment horizontal="right"/>
      <protection/>
    </xf>
    <xf numFmtId="205" fontId="71" fillId="0" borderId="0" xfId="60" applyNumberFormat="1" applyFont="1" applyFill="1" applyBorder="1" applyAlignment="1">
      <alignment vertical="top" wrapText="1" readingOrder="1"/>
      <protection/>
    </xf>
    <xf numFmtId="0" fontId="71" fillId="0" borderId="0" xfId="60" applyNumberFormat="1" applyFont="1" applyFill="1" applyBorder="1" applyAlignment="1">
      <alignment vertical="top" wrapText="1" readingOrder="1"/>
      <protection/>
    </xf>
    <xf numFmtId="209" fontId="71" fillId="0" borderId="0" xfId="60" applyNumberFormat="1" applyFont="1" applyFill="1" applyBorder="1" applyAlignment="1">
      <alignment vertical="top" wrapText="1" readingOrder="1"/>
      <protection/>
    </xf>
    <xf numFmtId="207" fontId="47" fillId="0" borderId="15" xfId="52" applyFont="1" applyBorder="1" applyAlignment="1">
      <alignment horizontal="right" vertical="top" wrapText="1" readingOrder="1"/>
    </xf>
    <xf numFmtId="0" fontId="72" fillId="0" borderId="15" xfId="60" applyFont="1" applyBorder="1" applyAlignment="1">
      <alignment horizontal="center" vertical="top" wrapText="1" readingOrder="1"/>
      <protection/>
    </xf>
    <xf numFmtId="0" fontId="24" fillId="0" borderId="0" xfId="60" applyFont="1" applyFill="1" applyBorder="1" applyAlignment="1">
      <alignment/>
      <protection/>
    </xf>
    <xf numFmtId="0" fontId="47" fillId="0" borderId="0" xfId="60" applyFont="1" applyFill="1">
      <alignment/>
      <protection/>
    </xf>
    <xf numFmtId="0" fontId="48" fillId="0" borderId="0" xfId="60" applyFont="1" applyFill="1">
      <alignment/>
      <protection/>
    </xf>
    <xf numFmtId="0" fontId="47" fillId="0" borderId="15" xfId="60" applyFont="1" applyBorder="1" applyAlignment="1">
      <alignment horizontal="center"/>
      <protection/>
    </xf>
    <xf numFmtId="0" fontId="48" fillId="0" borderId="0" xfId="60" applyFont="1" applyBorder="1" applyAlignment="1">
      <alignment horizontal="centerContinuous"/>
      <protection/>
    </xf>
    <xf numFmtId="4" fontId="47" fillId="0" borderId="0" xfId="60" applyNumberFormat="1" applyFont="1">
      <alignment/>
      <protection/>
    </xf>
    <xf numFmtId="4" fontId="48" fillId="0" borderId="15" xfId="55" applyNumberFormat="1" applyFont="1" applyFill="1" applyBorder="1" applyAlignment="1" applyProtection="1">
      <alignment/>
      <protection/>
    </xf>
    <xf numFmtId="4" fontId="48" fillId="0" borderId="15" xfId="55" applyNumberFormat="1" applyFont="1" applyFill="1" applyBorder="1" applyAlignment="1" applyProtection="1">
      <alignment horizontal="center"/>
      <protection/>
    </xf>
    <xf numFmtId="4" fontId="48" fillId="0" borderId="15" xfId="60" applyNumberFormat="1" applyFont="1" applyBorder="1" applyAlignment="1">
      <alignment horizontal="center"/>
      <protection/>
    </xf>
    <xf numFmtId="0" fontId="47" fillId="35" borderId="0" xfId="60" applyFont="1" applyFill="1" applyBorder="1">
      <alignment/>
      <protection/>
    </xf>
    <xf numFmtId="0" fontId="47" fillId="0" borderId="21" xfId="60" applyFont="1" applyBorder="1">
      <alignment/>
      <protection/>
    </xf>
    <xf numFmtId="207" fontId="48" fillId="0" borderId="15" xfId="52" applyFont="1" applyFill="1" applyBorder="1" applyAlignment="1" applyProtection="1">
      <alignment horizontal="center"/>
      <protection/>
    </xf>
    <xf numFmtId="0" fontId="47" fillId="0" borderId="15" xfId="60" applyFont="1" applyFill="1" applyBorder="1" applyAlignment="1">
      <alignment horizontal="center"/>
      <protection/>
    </xf>
    <xf numFmtId="4" fontId="47" fillId="0" borderId="15" xfId="60" applyNumberFormat="1" applyFont="1" applyBorder="1" applyAlignment="1">
      <alignment horizontal="center"/>
      <protection/>
    </xf>
    <xf numFmtId="4" fontId="47" fillId="0" borderId="15" xfId="60" applyNumberFormat="1" applyFont="1" applyBorder="1">
      <alignment/>
      <protection/>
    </xf>
    <xf numFmtId="0" fontId="48" fillId="0" borderId="0" xfId="60" applyFont="1" applyFill="1" applyBorder="1" applyAlignment="1">
      <alignment/>
      <protection/>
    </xf>
    <xf numFmtId="0" fontId="48" fillId="36" borderId="22" xfId="60" applyFont="1" applyFill="1" applyBorder="1" applyAlignment="1">
      <alignment horizontal="center"/>
      <protection/>
    </xf>
    <xf numFmtId="0" fontId="48" fillId="36" borderId="0" xfId="60" applyFont="1" applyFill="1" applyBorder="1" applyAlignment="1">
      <alignment horizontal="center"/>
      <protection/>
    </xf>
    <xf numFmtId="0" fontId="48" fillId="36" borderId="23" xfId="60" applyFont="1" applyFill="1" applyBorder="1" applyAlignment="1">
      <alignment horizontal="center"/>
      <protection/>
    </xf>
    <xf numFmtId="0" fontId="48" fillId="35" borderId="0" xfId="60" applyFont="1" applyFill="1" applyBorder="1">
      <alignment/>
      <protection/>
    </xf>
    <xf numFmtId="0" fontId="48" fillId="0" borderId="24" xfId="60" applyFont="1" applyBorder="1">
      <alignment/>
      <protection/>
    </xf>
    <xf numFmtId="0" fontId="48" fillId="35" borderId="0" xfId="60" applyFont="1" applyFill="1" applyBorder="1" applyAlignment="1">
      <alignment horizontal="center"/>
      <protection/>
    </xf>
    <xf numFmtId="0" fontId="48" fillId="37" borderId="25" xfId="60" applyFont="1" applyFill="1" applyBorder="1" applyAlignment="1">
      <alignment horizontal="center"/>
      <protection/>
    </xf>
    <xf numFmtId="0" fontId="48" fillId="37" borderId="26" xfId="60" applyFont="1" applyFill="1" applyBorder="1" applyAlignment="1">
      <alignment horizontal="center"/>
      <protection/>
    </xf>
    <xf numFmtId="0" fontId="48" fillId="36" borderId="27" xfId="60" applyFont="1" applyFill="1" applyBorder="1">
      <alignment/>
      <protection/>
    </xf>
    <xf numFmtId="0" fontId="48" fillId="36" borderId="28" xfId="60" applyFont="1" applyFill="1" applyBorder="1" applyAlignment="1">
      <alignment horizontal="center"/>
      <protection/>
    </xf>
    <xf numFmtId="0" fontId="48" fillId="36" borderId="28" xfId="60" applyFont="1" applyFill="1" applyBorder="1">
      <alignment/>
      <protection/>
    </xf>
    <xf numFmtId="0" fontId="48" fillId="36" borderId="29" xfId="60" applyFont="1" applyFill="1" applyBorder="1">
      <alignment/>
      <protection/>
    </xf>
    <xf numFmtId="0" fontId="48" fillId="37" borderId="30" xfId="60" applyFont="1" applyFill="1" applyBorder="1">
      <alignment/>
      <protection/>
    </xf>
    <xf numFmtId="0" fontId="48" fillId="0" borderId="0" xfId="60" applyFont="1" applyBorder="1" applyAlignment="1">
      <alignment horizontal="center"/>
      <protection/>
    </xf>
    <xf numFmtId="180" fontId="17" fillId="0" borderId="0" xfId="0" applyNumberFormat="1" applyFont="1" applyBorder="1" applyAlignment="1">
      <alignment/>
    </xf>
    <xf numFmtId="180" fontId="0" fillId="0" borderId="31" xfId="0" applyNumberFormat="1" applyFont="1" applyBorder="1" applyAlignment="1">
      <alignment/>
    </xf>
    <xf numFmtId="4" fontId="25" fillId="0" borderId="0" xfId="0" applyNumberFormat="1" applyFont="1" applyFill="1" applyAlignment="1">
      <alignment horizontal="right" vertical="top"/>
    </xf>
    <xf numFmtId="183" fontId="20" fillId="38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83" fontId="27" fillId="39" borderId="0" xfId="0" applyNumberFormat="1" applyFont="1" applyFill="1" applyAlignment="1">
      <alignment/>
    </xf>
    <xf numFmtId="183" fontId="20" fillId="39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83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180" fontId="17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181" fontId="15" fillId="5" borderId="10" xfId="0" applyNumberFormat="1" applyFont="1" applyFill="1" applyBorder="1" applyAlignment="1">
      <alignment horizontal="center"/>
    </xf>
    <xf numFmtId="181" fontId="15" fillId="5" borderId="0" xfId="0" applyNumberFormat="1" applyFont="1" applyFill="1" applyAlignment="1">
      <alignment horizontal="right"/>
    </xf>
    <xf numFmtId="181" fontId="2" fillId="34" borderId="10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212" fontId="3" fillId="0" borderId="0" xfId="0" applyNumberFormat="1" applyFont="1" applyAlignment="1">
      <alignment/>
    </xf>
    <xf numFmtId="21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15" xfId="0" applyNumberFormat="1" applyFont="1" applyFill="1" applyBorder="1" applyAlignment="1">
      <alignment/>
    </xf>
    <xf numFmtId="0" fontId="3" fillId="34" borderId="3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0" fillId="0" borderId="0" xfId="60" applyFont="1">
      <alignment/>
      <protection/>
    </xf>
    <xf numFmtId="0" fontId="70" fillId="0" borderId="0" xfId="0" applyFont="1" applyAlignment="1">
      <alignment readingOrder="1"/>
    </xf>
    <xf numFmtId="14" fontId="47" fillId="0" borderId="0" xfId="60" applyNumberFormat="1" applyFont="1" applyAlignment="1">
      <alignment horizontal="center"/>
      <protection/>
    </xf>
    <xf numFmtId="14" fontId="49" fillId="0" borderId="0" xfId="60" applyNumberFormat="1" applyFont="1" applyBorder="1" applyAlignment="1" applyProtection="1">
      <alignment horizontal="center" vertical="top" wrapText="1" readingOrder="1"/>
      <protection locked="0"/>
    </xf>
    <xf numFmtId="14" fontId="47" fillId="0" borderId="0" xfId="52" applyNumberFormat="1" applyFont="1" applyAlignment="1">
      <alignment horizontal="center"/>
    </xf>
    <xf numFmtId="14" fontId="47" fillId="0" borderId="15" xfId="60" applyNumberFormat="1" applyFont="1" applyBorder="1" applyAlignment="1">
      <alignment horizontal="center"/>
      <protection/>
    </xf>
    <xf numFmtId="210" fontId="48" fillId="0" borderId="15" xfId="60" applyNumberFormat="1" applyFont="1" applyBorder="1" applyAlignment="1">
      <alignment horizontal="center"/>
      <protection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04" fontId="0" fillId="0" borderId="35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3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184" fontId="0" fillId="0" borderId="37" xfId="0" applyNumberFormat="1" applyFont="1" applyFill="1" applyBorder="1" applyAlignment="1">
      <alignment/>
    </xf>
    <xf numFmtId="204" fontId="3" fillId="34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204" fontId="3" fillId="0" borderId="41" xfId="0" applyNumberFormat="1" applyFont="1" applyFill="1" applyBorder="1" applyAlignment="1">
      <alignment horizontal="center" vertical="center"/>
    </xf>
    <xf numFmtId="0" fontId="48" fillId="0" borderId="15" xfId="60" applyFont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center" vertical="top" wrapText="1"/>
    </xf>
    <xf numFmtId="204" fontId="2" fillId="0" borderId="0" xfId="0" applyNumberFormat="1" applyFont="1" applyFill="1" applyBorder="1" applyAlignment="1">
      <alignment horizontal="right"/>
    </xf>
    <xf numFmtId="204" fontId="0" fillId="0" borderId="4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4" fontId="4" fillId="0" borderId="15" xfId="0" applyNumberFormat="1" applyFont="1" applyFill="1" applyBorder="1" applyAlignment="1">
      <alignment/>
    </xf>
    <xf numFmtId="183" fontId="0" fillId="0" borderId="0" xfId="0" applyNumberFormat="1" applyBorder="1" applyAlignment="1">
      <alignment/>
    </xf>
    <xf numFmtId="0" fontId="74" fillId="0" borderId="0" xfId="0" applyFont="1" applyAlignment="1">
      <alignment readingOrder="1"/>
    </xf>
    <xf numFmtId="0" fontId="74" fillId="0" borderId="0" xfId="0" applyFont="1" applyAlignment="1">
      <alignment horizontal="left" readingOrder="1"/>
    </xf>
    <xf numFmtId="0" fontId="47" fillId="0" borderId="0" xfId="0" applyFont="1" applyAlignment="1">
      <alignment/>
    </xf>
    <xf numFmtId="37" fontId="48" fillId="0" borderId="15" xfId="52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205" fontId="75" fillId="0" borderId="0" xfId="0" applyNumberFormat="1" applyFont="1" applyFill="1" applyBorder="1" applyAlignment="1">
      <alignment vertical="top" wrapText="1" readingOrder="1"/>
    </xf>
    <xf numFmtId="14" fontId="4" fillId="0" borderId="0" xfId="0" applyNumberFormat="1" applyFont="1" applyFill="1" applyBorder="1" applyAlignment="1">
      <alignment/>
    </xf>
    <xf numFmtId="205" fontId="2" fillId="0" borderId="0" xfId="0" applyNumberFormat="1" applyFont="1" applyAlignment="1">
      <alignment/>
    </xf>
    <xf numFmtId="0" fontId="0" fillId="0" borderId="43" xfId="0" applyFont="1" applyBorder="1" applyAlignment="1">
      <alignment horizontal="center" vertical="center"/>
    </xf>
    <xf numFmtId="180" fontId="0" fillId="0" borderId="44" xfId="49" applyFont="1" applyBorder="1" applyAlignment="1">
      <alignment horizontal="center" vertical="center"/>
    </xf>
    <xf numFmtId="180" fontId="3" fillId="0" borderId="45" xfId="49" applyFont="1" applyBorder="1" applyAlignment="1">
      <alignment horizontal="center" vertical="center"/>
    </xf>
    <xf numFmtId="180" fontId="0" fillId="0" borderId="45" xfId="49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80" fontId="0" fillId="0" borderId="13" xfId="49" applyFont="1" applyBorder="1" applyAlignment="1">
      <alignment horizontal="center" vertical="center"/>
    </xf>
    <xf numFmtId="180" fontId="3" fillId="0" borderId="47" xfId="49" applyFont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180" fontId="2" fillId="8" borderId="15" xfId="49" applyFont="1" applyFill="1" applyBorder="1" applyAlignment="1">
      <alignment horizontal="center" vertical="center"/>
    </xf>
    <xf numFmtId="180" fontId="2" fillId="8" borderId="20" xfId="49" applyFont="1" applyFill="1" applyBorder="1" applyAlignment="1">
      <alignment horizontal="center" vertical="center"/>
    </xf>
    <xf numFmtId="180" fontId="0" fillId="0" borderId="15" xfId="49" applyFill="1" applyBorder="1" applyAlignment="1">
      <alignment horizontal="right" vertical="center" wrapText="1" readingOrder="1"/>
    </xf>
    <xf numFmtId="180" fontId="0" fillId="0" borderId="15" xfId="49" applyBorder="1" applyAlignment="1">
      <alignment/>
    </xf>
    <xf numFmtId="0" fontId="5" fillId="0" borderId="15" xfId="0" applyFont="1" applyBorder="1" applyAlignment="1">
      <alignment vertical="top" wrapText="1"/>
    </xf>
    <xf numFmtId="14" fontId="4" fillId="0" borderId="15" xfId="0" applyNumberFormat="1" applyFont="1" applyBorder="1" applyAlignment="1">
      <alignment vertical="top" wrapText="1"/>
    </xf>
    <xf numFmtId="201" fontId="4" fillId="0" borderId="15" xfId="0" applyNumberFormat="1" applyFont="1" applyFill="1" applyBorder="1" applyAlignment="1">
      <alignment horizontal="right" vertical="top" wrapText="1"/>
    </xf>
    <xf numFmtId="180" fontId="3" fillId="0" borderId="48" xfId="49" applyFont="1" applyBorder="1" applyAlignment="1">
      <alignment horizontal="center" vertical="center"/>
    </xf>
    <xf numFmtId="180" fontId="3" fillId="0" borderId="49" xfId="49" applyFont="1" applyBorder="1" applyAlignment="1">
      <alignment horizontal="center" vertical="center"/>
    </xf>
    <xf numFmtId="204" fontId="17" fillId="0" borderId="0" xfId="0" applyNumberFormat="1" applyFont="1" applyFill="1" applyAlignment="1">
      <alignment/>
    </xf>
    <xf numFmtId="180" fontId="0" fillId="0" borderId="0" xfId="49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76" fillId="0" borderId="43" xfId="0" applyFont="1" applyFill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8" fillId="0" borderId="0" xfId="60" applyFont="1" applyBorder="1" applyAlignment="1">
      <alignment horizontal="center"/>
      <protection/>
    </xf>
    <xf numFmtId="0" fontId="48" fillId="0" borderId="0" xfId="60" applyFont="1" applyFill="1" applyBorder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1"/>
  <sheetViews>
    <sheetView showGridLines="0" zoomScalePageLayoutView="0" workbookViewId="0" topLeftCell="B20">
      <selection activeCell="F12" sqref="F12"/>
    </sheetView>
  </sheetViews>
  <sheetFormatPr defaultColWidth="11.421875" defaultRowHeight="12.75"/>
  <cols>
    <col min="1" max="1" width="0" style="0" hidden="1" customWidth="1"/>
    <col min="2" max="2" width="13.7109375" style="0" customWidth="1"/>
    <col min="3" max="3" width="18.421875" style="0" customWidth="1"/>
    <col min="4" max="4" width="15.57421875" style="1" customWidth="1"/>
    <col min="5" max="5" width="17.421875" style="1" customWidth="1"/>
    <col min="6" max="6" width="22.57421875" style="0" customWidth="1"/>
    <col min="7" max="7" width="15.57421875" style="244" customWidth="1"/>
    <col min="8" max="8" width="11.8515625" style="0" customWidth="1"/>
    <col min="9" max="9" width="21.57421875" style="0" customWidth="1"/>
    <col min="10" max="10" width="42.421875" style="0" bestFit="1" customWidth="1"/>
    <col min="11" max="11" width="14.57421875" style="0" customWidth="1"/>
    <col min="12" max="12" width="15.421875" style="0" customWidth="1"/>
    <col min="13" max="13" width="21.28125" style="0" bestFit="1" customWidth="1"/>
    <col min="14" max="14" width="24.00390625" style="0" bestFit="1" customWidth="1"/>
    <col min="15" max="15" width="38.7109375" style="0" bestFit="1" customWidth="1"/>
    <col min="19" max="19" width="13.28125" style="0" bestFit="1" customWidth="1"/>
  </cols>
  <sheetData>
    <row r="1" spans="2:7" ht="18">
      <c r="B1" s="307" t="s">
        <v>9</v>
      </c>
      <c r="C1" s="307"/>
      <c r="D1" s="307"/>
      <c r="E1" s="307"/>
      <c r="F1" s="307"/>
      <c r="G1" s="307"/>
    </row>
    <row r="3" spans="2:7" s="39" customFormat="1" ht="15">
      <c r="B3" s="308" t="s">
        <v>0</v>
      </c>
      <c r="C3" s="308"/>
      <c r="D3" s="308"/>
      <c r="E3" s="308"/>
      <c r="F3" s="308"/>
      <c r="G3" s="308"/>
    </row>
    <row r="4" spans="2:15" s="39" customFormat="1" ht="15">
      <c r="B4" s="308" t="s">
        <v>132</v>
      </c>
      <c r="C4" s="308"/>
      <c r="D4" s="308"/>
      <c r="E4" s="308"/>
      <c r="F4" s="308"/>
      <c r="G4" s="308"/>
      <c r="J4" s="172"/>
      <c r="K4" s="172"/>
      <c r="L4" s="172"/>
      <c r="M4" s="172"/>
      <c r="N4" s="172"/>
      <c r="O4" s="172"/>
    </row>
    <row r="5" spans="2:15" s="39" customFormat="1" ht="15">
      <c r="B5" s="308" t="s">
        <v>133</v>
      </c>
      <c r="C5" s="308"/>
      <c r="D5" s="308"/>
      <c r="E5" s="308"/>
      <c r="F5" s="308"/>
      <c r="G5" s="308"/>
      <c r="J5" s="172"/>
      <c r="K5" s="172"/>
      <c r="L5" s="172"/>
      <c r="M5" s="172"/>
      <c r="N5" s="172"/>
      <c r="O5" s="172"/>
    </row>
    <row r="6" spans="2:15" ht="15">
      <c r="B6" s="309" t="s">
        <v>129</v>
      </c>
      <c r="C6" s="309"/>
      <c r="D6" s="309"/>
      <c r="E6" s="309"/>
      <c r="F6" s="309"/>
      <c r="G6" s="309"/>
      <c r="J6" s="136"/>
      <c r="K6" s="136"/>
      <c r="L6" s="136"/>
      <c r="M6" s="136"/>
      <c r="N6" s="136"/>
      <c r="O6" s="136"/>
    </row>
    <row r="7" spans="5:15" ht="12.75">
      <c r="E7" s="4"/>
      <c r="F7" s="5"/>
      <c r="G7" s="243"/>
      <c r="J7" s="136"/>
      <c r="K7" s="137"/>
      <c r="L7" s="137"/>
      <c r="M7" s="137"/>
      <c r="N7" s="136"/>
      <c r="O7" s="136"/>
    </row>
    <row r="8" spans="2:15" ht="18" thickBot="1">
      <c r="B8" s="6" t="s">
        <v>1</v>
      </c>
      <c r="C8" s="7"/>
      <c r="D8" s="8"/>
      <c r="E8" s="8"/>
      <c r="F8" s="9">
        <v>2000000</v>
      </c>
      <c r="J8" s="136"/>
      <c r="K8" s="138"/>
      <c r="L8" s="127"/>
      <c r="M8" s="139"/>
      <c r="N8" s="98"/>
      <c r="O8" s="136"/>
    </row>
    <row r="9" spans="2:15" ht="15.75" thickTop="1">
      <c r="B9" s="10" t="s">
        <v>2</v>
      </c>
      <c r="C9" s="11" t="s">
        <v>3</v>
      </c>
      <c r="D9" s="11" t="s">
        <v>4</v>
      </c>
      <c r="E9" s="11" t="s">
        <v>4</v>
      </c>
      <c r="F9" s="12"/>
      <c r="G9" s="13"/>
      <c r="J9" s="136"/>
      <c r="K9" s="138"/>
      <c r="L9" s="127"/>
      <c r="M9" s="139"/>
      <c r="N9" s="98"/>
      <c r="O9" s="98"/>
    </row>
    <row r="10" spans="2:20" ht="13.5">
      <c r="B10" s="7"/>
      <c r="C10" s="11"/>
      <c r="D10" s="11" t="s">
        <v>5</v>
      </c>
      <c r="E10" s="11" t="s">
        <v>6</v>
      </c>
      <c r="F10" s="12"/>
      <c r="G10" s="13"/>
      <c r="J10" s="136"/>
      <c r="K10" s="138"/>
      <c r="L10" s="127"/>
      <c r="M10" s="139"/>
      <c r="N10" s="98"/>
      <c r="O10" s="137"/>
      <c r="P10" s="30"/>
      <c r="Q10" s="15"/>
      <c r="R10" s="8"/>
      <c r="S10" s="12"/>
      <c r="T10" s="13"/>
    </row>
    <row r="11" spans="2:20" ht="13.5">
      <c r="B11" s="14" t="s">
        <v>7</v>
      </c>
      <c r="C11" s="30"/>
      <c r="D11" s="15">
        <v>20000</v>
      </c>
      <c r="E11" s="8">
        <f>+C11*D11</f>
        <v>0</v>
      </c>
      <c r="F11" s="12"/>
      <c r="G11" s="13"/>
      <c r="J11" s="140"/>
      <c r="K11" s="138"/>
      <c r="L11" s="127"/>
      <c r="M11" s="139"/>
      <c r="N11" s="98"/>
      <c r="O11" s="98"/>
      <c r="P11" s="30"/>
      <c r="Q11" s="15"/>
      <c r="R11" s="8"/>
      <c r="S11" s="12"/>
      <c r="T11" s="2"/>
    </row>
    <row r="12" spans="2:20" ht="15.75" customHeight="1">
      <c r="B12" s="14"/>
      <c r="C12" s="30"/>
      <c r="D12" s="15">
        <v>10000</v>
      </c>
      <c r="E12" s="8">
        <f>+C12*D12</f>
        <v>0</v>
      </c>
      <c r="F12" s="12"/>
      <c r="J12" s="140"/>
      <c r="K12" s="138"/>
      <c r="L12" s="127"/>
      <c r="M12" s="139"/>
      <c r="N12" s="98"/>
      <c r="O12" s="136"/>
      <c r="P12" s="30"/>
      <c r="Q12" s="8"/>
      <c r="R12" s="8"/>
      <c r="S12" s="16"/>
      <c r="T12" s="2"/>
    </row>
    <row r="13" spans="3:20" ht="13.5">
      <c r="C13" s="30"/>
      <c r="D13" s="8">
        <v>5000</v>
      </c>
      <c r="E13" s="8">
        <f aca="true" t="shared" si="0" ref="E13:E21">+C13*D13</f>
        <v>0</v>
      </c>
      <c r="F13" s="16"/>
      <c r="J13" s="140"/>
      <c r="K13" s="138"/>
      <c r="L13" s="127"/>
      <c r="M13" s="139"/>
      <c r="N13" s="98"/>
      <c r="O13" s="98"/>
      <c r="P13" s="30"/>
      <c r="Q13" s="8"/>
      <c r="R13" s="8"/>
      <c r="S13" s="49"/>
      <c r="T13" s="2"/>
    </row>
    <row r="14" spans="2:20" ht="13.5">
      <c r="B14" s="7"/>
      <c r="C14" s="30"/>
      <c r="D14" s="8">
        <v>2000</v>
      </c>
      <c r="E14" s="8">
        <f t="shared" si="0"/>
        <v>0</v>
      </c>
      <c r="F14" s="49"/>
      <c r="J14" s="140"/>
      <c r="K14" s="136"/>
      <c r="L14" s="141"/>
      <c r="M14" s="136"/>
      <c r="N14" s="136"/>
      <c r="O14" s="98"/>
      <c r="P14" s="5"/>
      <c r="Q14" s="8"/>
      <c r="R14" s="8"/>
      <c r="S14" s="49"/>
      <c r="T14" s="2"/>
    </row>
    <row r="15" spans="2:20" ht="13.5">
      <c r="B15" s="7"/>
      <c r="C15" s="5"/>
      <c r="D15" s="8">
        <v>1000</v>
      </c>
      <c r="E15" s="8">
        <f t="shared" si="0"/>
        <v>0</v>
      </c>
      <c r="F15" s="49"/>
      <c r="J15" s="142"/>
      <c r="K15" s="143"/>
      <c r="L15" s="143"/>
      <c r="M15" s="143"/>
      <c r="N15" s="136"/>
      <c r="O15" s="137"/>
      <c r="P15" s="30"/>
      <c r="Q15" s="8"/>
      <c r="R15" s="8"/>
      <c r="S15" s="50"/>
      <c r="T15" s="2"/>
    </row>
    <row r="16" spans="2:20" ht="15">
      <c r="B16" s="14" t="s">
        <v>8</v>
      </c>
      <c r="C16" s="30"/>
      <c r="D16" s="8">
        <v>500</v>
      </c>
      <c r="E16" s="8">
        <f t="shared" si="0"/>
        <v>0</v>
      </c>
      <c r="F16" s="50"/>
      <c r="J16" s="142"/>
      <c r="K16" s="143"/>
      <c r="L16" s="143"/>
      <c r="M16" s="143"/>
      <c r="N16" s="136"/>
      <c r="O16" s="137"/>
      <c r="P16" s="30"/>
      <c r="Q16" s="8"/>
      <c r="R16" s="8"/>
      <c r="S16" s="17"/>
      <c r="T16" s="2"/>
    </row>
    <row r="17" spans="2:20" ht="15">
      <c r="B17" s="14"/>
      <c r="C17" s="30"/>
      <c r="D17" s="8">
        <v>100</v>
      </c>
      <c r="E17" s="8">
        <f t="shared" si="0"/>
        <v>0</v>
      </c>
      <c r="F17" s="17"/>
      <c r="J17" s="142"/>
      <c r="K17" s="143"/>
      <c r="L17" s="143"/>
      <c r="M17" s="143"/>
      <c r="N17" s="136"/>
      <c r="O17" s="98"/>
      <c r="P17" s="30"/>
      <c r="Q17" s="8"/>
      <c r="R17" s="8"/>
      <c r="S17" s="8"/>
      <c r="T17" s="2"/>
    </row>
    <row r="18" spans="2:20" ht="15">
      <c r="B18" s="7"/>
      <c r="C18" s="30"/>
      <c r="D18" s="8">
        <v>50</v>
      </c>
      <c r="E18" s="8">
        <f t="shared" si="0"/>
        <v>0</v>
      </c>
      <c r="F18" s="8" t="s">
        <v>10</v>
      </c>
      <c r="J18" s="30"/>
      <c r="K18" s="8"/>
      <c r="L18" s="8"/>
      <c r="M18" s="8"/>
      <c r="O18" s="7"/>
      <c r="P18" s="30"/>
      <c r="Q18" s="8"/>
      <c r="R18" s="8"/>
      <c r="S18" s="17"/>
      <c r="T18" s="2"/>
    </row>
    <row r="19" spans="2:20" ht="15">
      <c r="B19" s="7"/>
      <c r="C19" s="30"/>
      <c r="D19" s="8">
        <v>25</v>
      </c>
      <c r="E19" s="8">
        <f t="shared" si="0"/>
        <v>0</v>
      </c>
      <c r="F19" s="17"/>
      <c r="J19" s="30"/>
      <c r="K19" s="8"/>
      <c r="L19" s="8"/>
      <c r="M19" s="8"/>
      <c r="O19" s="7"/>
      <c r="P19" s="30"/>
      <c r="Q19" s="8"/>
      <c r="R19" s="8"/>
      <c r="S19" s="17"/>
      <c r="T19" s="2"/>
    </row>
    <row r="20" spans="2:20" ht="15">
      <c r="B20" s="7"/>
      <c r="C20" s="30"/>
      <c r="D20" s="8">
        <v>10</v>
      </c>
      <c r="E20" s="8">
        <f t="shared" si="0"/>
        <v>0</v>
      </c>
      <c r="F20" s="17"/>
      <c r="J20" s="30"/>
      <c r="K20" s="8"/>
      <c r="L20" s="8"/>
      <c r="M20" s="8"/>
      <c r="O20" s="7"/>
      <c r="P20" s="30"/>
      <c r="Q20" s="8"/>
      <c r="R20" s="8"/>
      <c r="S20" s="18"/>
      <c r="T20" s="2"/>
    </row>
    <row r="21" spans="2:20" ht="15">
      <c r="B21" s="7"/>
      <c r="C21" s="30"/>
      <c r="D21" s="8">
        <v>5</v>
      </c>
      <c r="E21" s="8">
        <f t="shared" si="0"/>
        <v>0</v>
      </c>
      <c r="F21" s="18"/>
      <c r="J21" s="30"/>
      <c r="K21" s="8"/>
      <c r="L21" s="8"/>
      <c r="O21" s="7"/>
      <c r="P21" s="5"/>
      <c r="Q21" s="8"/>
      <c r="R21" s="8"/>
      <c r="S21" s="18"/>
      <c r="T21" s="2"/>
    </row>
    <row r="22" spans="2:20" ht="15.75" thickBot="1">
      <c r="B22" s="7"/>
      <c r="C22" s="5"/>
      <c r="D22" s="8">
        <v>0</v>
      </c>
      <c r="E22" s="227">
        <f>+C22*D22</f>
        <v>0</v>
      </c>
      <c r="F22" s="18"/>
      <c r="I22" s="126"/>
      <c r="J22" s="1"/>
      <c r="M22" s="7"/>
      <c r="O22" s="57"/>
      <c r="P22" s="84"/>
      <c r="Q22" s="59"/>
      <c r="R22" s="87"/>
      <c r="S22" s="116"/>
      <c r="T22" s="55"/>
    </row>
    <row r="23" spans="2:12" s="57" customFormat="1" ht="15.75" thickTop="1">
      <c r="B23" s="58" t="s">
        <v>105</v>
      </c>
      <c r="C23" s="84"/>
      <c r="D23" s="59"/>
      <c r="E23" s="226"/>
      <c r="F23" s="273">
        <f>SUM(E11:E21)</f>
        <v>0</v>
      </c>
      <c r="G23" s="245">
        <f>+F23/$F$8</f>
        <v>0</v>
      </c>
      <c r="H23" s="57">
        <v>28130</v>
      </c>
      <c r="I23" s="305">
        <f>+H23-F23</f>
        <v>28130</v>
      </c>
      <c r="J23" s="145"/>
      <c r="K23"/>
      <c r="L23" s="59"/>
    </row>
    <row r="24" spans="2:12" s="7" customFormat="1" ht="21" customHeight="1">
      <c r="B24" s="10" t="s">
        <v>54</v>
      </c>
      <c r="C24" s="5"/>
      <c r="D24" s="8"/>
      <c r="E24" s="56"/>
      <c r="F24" s="273">
        <f>+'ANEXO A'!D20</f>
        <v>0</v>
      </c>
      <c r="G24" s="245">
        <f>+F24/$F$8</f>
        <v>0</v>
      </c>
      <c r="I24" s="8"/>
      <c r="J24" s="126"/>
      <c r="K24"/>
      <c r="L24" s="95"/>
    </row>
    <row r="25" spans="2:11" s="7" customFormat="1" ht="15.75" customHeight="1">
      <c r="B25" s="14" t="s">
        <v>34</v>
      </c>
      <c r="D25" s="8"/>
      <c r="E25" s="8"/>
      <c r="F25" s="144"/>
      <c r="G25" s="246"/>
      <c r="I25" s="237"/>
      <c r="K25"/>
    </row>
    <row r="26" spans="2:11" s="57" customFormat="1" ht="21.75" customHeight="1">
      <c r="B26" s="58" t="s">
        <v>26</v>
      </c>
      <c r="D26" s="59"/>
      <c r="E26" s="59"/>
      <c r="F26" s="273">
        <f>+'ANEXO B'!D34</f>
        <v>0</v>
      </c>
      <c r="G26" s="245">
        <f>+F26/$F$8</f>
        <v>0</v>
      </c>
      <c r="I26" s="161"/>
      <c r="K26"/>
    </row>
    <row r="27" spans="2:11" s="57" customFormat="1" ht="18" customHeight="1">
      <c r="B27" s="61" t="s">
        <v>35</v>
      </c>
      <c r="D27" s="59"/>
      <c r="E27" s="59"/>
      <c r="F27" s="144"/>
      <c r="G27" s="246"/>
      <c r="K27"/>
    </row>
    <row r="28" spans="2:11" s="57" customFormat="1" ht="21" customHeight="1">
      <c r="B28" s="62" t="s">
        <v>18</v>
      </c>
      <c r="D28" s="59"/>
      <c r="E28" s="59"/>
      <c r="F28" s="273">
        <f>+'ANEXO C'!C22</f>
        <v>0</v>
      </c>
      <c r="G28" s="245">
        <f>+F28/$F$8</f>
        <v>0</v>
      </c>
      <c r="I28" s="126"/>
      <c r="K28"/>
    </row>
    <row r="29" spans="2:9" s="57" customFormat="1" ht="18.75" customHeight="1">
      <c r="B29" s="61" t="s">
        <v>36</v>
      </c>
      <c r="D29" s="59"/>
      <c r="E29" s="59"/>
      <c r="F29" s="144"/>
      <c r="G29" s="247"/>
      <c r="I29" s="126"/>
    </row>
    <row r="30" spans="2:9" s="57" customFormat="1" ht="21.75" customHeight="1">
      <c r="B30" s="58" t="s">
        <v>37</v>
      </c>
      <c r="D30" s="59"/>
      <c r="E30" s="59"/>
      <c r="F30" s="273">
        <f>+'Conci. Bancaria'!C11</f>
        <v>0</v>
      </c>
      <c r="G30" s="245">
        <f>+F30/$F$8</f>
        <v>0</v>
      </c>
      <c r="I30" s="126"/>
    </row>
    <row r="31" spans="2:9" s="57" customFormat="1" ht="18.75" customHeight="1">
      <c r="B31" s="61" t="s">
        <v>52</v>
      </c>
      <c r="D31" s="59"/>
      <c r="E31" s="59"/>
      <c r="F31" s="144"/>
      <c r="G31" s="247"/>
      <c r="I31" s="126"/>
    </row>
    <row r="32" spans="2:7" s="57" customFormat="1" ht="18.75" customHeight="1">
      <c r="B32" s="58" t="s">
        <v>111</v>
      </c>
      <c r="D32" s="59"/>
      <c r="E32" s="59"/>
      <c r="F32" s="273">
        <f>+'Conc. Tarjeta'!C10</f>
        <v>0</v>
      </c>
      <c r="G32" s="245">
        <f>+F32/$F$8</f>
        <v>0</v>
      </c>
    </row>
    <row r="33" spans="2:9" s="57" customFormat="1" ht="18.75" customHeight="1">
      <c r="B33" s="61" t="s">
        <v>113</v>
      </c>
      <c r="D33" s="59"/>
      <c r="E33" s="59"/>
      <c r="F33" s="144"/>
      <c r="G33" s="245"/>
      <c r="I33" s="59"/>
    </row>
    <row r="34" spans="7:9" s="57" customFormat="1" ht="18.75" customHeight="1">
      <c r="G34" s="245"/>
      <c r="I34" s="81"/>
    </row>
    <row r="35" spans="2:9" s="57" customFormat="1" ht="19.5" customHeight="1" thickBot="1">
      <c r="B35" s="85" t="s">
        <v>11</v>
      </c>
      <c r="D35" s="59"/>
      <c r="E35" s="59"/>
      <c r="F35" s="86">
        <f>SUM(F23:F32)</f>
        <v>0</v>
      </c>
      <c r="G35" s="245">
        <f>+F35/$F$8</f>
        <v>0</v>
      </c>
      <c r="I35" s="60"/>
    </row>
    <row r="36" spans="2:7" ht="15.75" customHeight="1" thickTop="1">
      <c r="B36" s="85" t="s">
        <v>48</v>
      </c>
      <c r="C36" s="57"/>
      <c r="D36" s="59"/>
      <c r="E36" s="59"/>
      <c r="F36" s="162"/>
      <c r="G36" s="245"/>
    </row>
    <row r="37" spans="2:7" s="57" customFormat="1" ht="23.25" customHeight="1">
      <c r="B37" s="57" t="s">
        <v>117</v>
      </c>
      <c r="D37" s="59"/>
      <c r="E37" s="59"/>
      <c r="F37" s="162">
        <v>0</v>
      </c>
      <c r="G37" s="245">
        <f>+F37/$F$8</f>
        <v>0</v>
      </c>
    </row>
    <row r="38" spans="4:7" s="57" customFormat="1" ht="23.25" customHeight="1">
      <c r="D38" s="59"/>
      <c r="E38" s="59"/>
      <c r="G38" s="245"/>
    </row>
    <row r="39" spans="2:7" s="14" customFormat="1" ht="20.25" customHeight="1">
      <c r="B39" s="57" t="s">
        <v>116</v>
      </c>
      <c r="F39" s="162">
        <f>+'Impuesto de la renta'!B22</f>
        <v>0</v>
      </c>
      <c r="G39" s="245">
        <f>+F39/$F$8</f>
        <v>0</v>
      </c>
    </row>
    <row r="40" spans="6:7" s="7" customFormat="1" ht="22.5" customHeight="1">
      <c r="F40" s="94"/>
      <c r="G40" s="247"/>
    </row>
    <row r="41" spans="2:8" s="7" customFormat="1" ht="20.25" customHeight="1">
      <c r="B41" s="14" t="s">
        <v>12</v>
      </c>
      <c r="F41" s="94">
        <f>F35-F37-F39</f>
        <v>0</v>
      </c>
      <c r="G41" s="246">
        <f>+G35-G39</f>
        <v>0</v>
      </c>
      <c r="H41" s="95"/>
    </row>
    <row r="42" spans="2:9" s="7" customFormat="1" ht="19.5" customHeight="1">
      <c r="B42" s="14" t="s">
        <v>32</v>
      </c>
      <c r="F42" s="94">
        <f>F41-F8</f>
        <v>-2000000</v>
      </c>
      <c r="G42" s="247"/>
      <c r="I42" s="126"/>
    </row>
    <row r="43" spans="2:9" s="7" customFormat="1" ht="12">
      <c r="B43" s="310"/>
      <c r="C43" s="311"/>
      <c r="D43" s="311"/>
      <c r="E43" s="311"/>
      <c r="F43" s="311"/>
      <c r="G43" s="311"/>
      <c r="I43" s="126"/>
    </row>
    <row r="44" spans="2:9" ht="12.75" customHeight="1" thickBot="1">
      <c r="B44" s="311"/>
      <c r="C44" s="311"/>
      <c r="D44" s="311"/>
      <c r="E44" s="311"/>
      <c r="F44" s="311"/>
      <c r="G44" s="311"/>
      <c r="I44" s="126"/>
    </row>
    <row r="45" spans="2:17" ht="13.5" thickBot="1">
      <c r="B45" s="312"/>
      <c r="C45" s="312"/>
      <c r="D45" s="312"/>
      <c r="E45" s="312"/>
      <c r="F45" s="312"/>
      <c r="G45" s="312"/>
      <c r="I45" s="126"/>
      <c r="O45" s="151" t="s">
        <v>38</v>
      </c>
      <c r="P45" s="151" t="s">
        <v>4</v>
      </c>
      <c r="Q45" s="150" t="s">
        <v>39</v>
      </c>
    </row>
    <row r="46" spans="2:17" ht="12.75">
      <c r="B46" s="20"/>
      <c r="E46" s="24"/>
      <c r="F46" s="25"/>
      <c r="G46" s="7"/>
      <c r="I46" s="126"/>
      <c r="O46" s="152" t="s">
        <v>40</v>
      </c>
      <c r="P46" s="152"/>
      <c r="Q46" s="157">
        <f>+F8</f>
        <v>2000000</v>
      </c>
    </row>
    <row r="47" spans="2:17" ht="13.5">
      <c r="B47" s="254" t="s">
        <v>31</v>
      </c>
      <c r="C47" s="254"/>
      <c r="D47" s="254"/>
      <c r="E47" s="254" t="s">
        <v>33</v>
      </c>
      <c r="F47" s="254"/>
      <c r="G47" s="7"/>
      <c r="I47" s="126"/>
      <c r="O47" s="153" t="s">
        <v>41</v>
      </c>
      <c r="P47" s="154">
        <f>+F23</f>
        <v>0</v>
      </c>
      <c r="Q47" s="153"/>
    </row>
    <row r="48" spans="2:17" ht="13.5">
      <c r="B48" s="254"/>
      <c r="C48" s="254"/>
      <c r="D48" s="254"/>
      <c r="E48" s="254"/>
      <c r="F48" s="254"/>
      <c r="G48" s="163"/>
      <c r="O48" s="153" t="s">
        <v>42</v>
      </c>
      <c r="P48" s="155">
        <f>+F24</f>
        <v>0</v>
      </c>
      <c r="Q48" s="153"/>
    </row>
    <row r="49" spans="2:17" ht="13.5">
      <c r="B49" s="254" t="s">
        <v>55</v>
      </c>
      <c r="C49" s="254"/>
      <c r="D49" s="254"/>
      <c r="E49" s="254" t="s">
        <v>121</v>
      </c>
      <c r="F49" s="254"/>
      <c r="G49" s="254"/>
      <c r="O49" s="153" t="s">
        <v>43</v>
      </c>
      <c r="P49" s="154">
        <f>+F26</f>
        <v>0</v>
      </c>
      <c r="Q49" s="153"/>
    </row>
    <row r="50" spans="5:17" ht="12">
      <c r="E50" s="23"/>
      <c r="G50" s="163"/>
      <c r="O50" s="153" t="s">
        <v>44</v>
      </c>
      <c r="P50" s="156">
        <f>+F30</f>
        <v>0</v>
      </c>
      <c r="Q50" s="158"/>
    </row>
    <row r="51" spans="5:17" ht="12">
      <c r="E51" s="23"/>
      <c r="G51" s="163"/>
      <c r="O51" s="163"/>
      <c r="P51" s="248"/>
      <c r="Q51" s="249"/>
    </row>
    <row r="52" spans="2:7" ht="13.5">
      <c r="B52" s="254" t="s">
        <v>33</v>
      </c>
      <c r="C52" s="26"/>
      <c r="D52" s="23"/>
      <c r="E52" s="254" t="s">
        <v>33</v>
      </c>
      <c r="G52" s="163"/>
    </row>
    <row r="53" spans="2:7" ht="12.75" customHeight="1">
      <c r="B53" s="254"/>
      <c r="C53" s="254"/>
      <c r="D53" s="254"/>
      <c r="E53" s="254"/>
      <c r="F53" s="254"/>
      <c r="G53" s="254"/>
    </row>
    <row r="54" spans="2:7" ht="12.75" customHeight="1">
      <c r="B54" s="254" t="s">
        <v>126</v>
      </c>
      <c r="C54" s="254"/>
      <c r="D54" s="254"/>
      <c r="E54" s="254" t="s">
        <v>131</v>
      </c>
      <c r="F54" s="254"/>
      <c r="G54" s="254"/>
    </row>
    <row r="55" spans="3:7" ht="12.75" customHeight="1">
      <c r="C55" s="254"/>
      <c r="D55" s="254"/>
      <c r="E55" s="254"/>
      <c r="F55" s="254"/>
      <c r="G55" s="254"/>
    </row>
    <row r="58" spans="2:6" ht="13.5">
      <c r="B58" s="128"/>
      <c r="F58" s="128"/>
    </row>
    <row r="59" spans="2:6" ht="13.5">
      <c r="B59" s="128"/>
      <c r="F59" s="128"/>
    </row>
    <row r="60" spans="2:6" ht="13.5">
      <c r="B60" s="128"/>
      <c r="F60" s="128"/>
    </row>
    <row r="61" spans="2:7" ht="13.5">
      <c r="B61" s="128"/>
      <c r="D61"/>
      <c r="E61"/>
      <c r="G61" s="7"/>
    </row>
  </sheetData>
  <sheetProtection/>
  <mergeCells count="6">
    <mergeCell ref="B1:G1"/>
    <mergeCell ref="B3:G3"/>
    <mergeCell ref="B4:G4"/>
    <mergeCell ref="B5:G5"/>
    <mergeCell ref="B6:G6"/>
    <mergeCell ref="B43:G45"/>
  </mergeCells>
  <printOptions horizontalCentered="1" verticalCentered="1"/>
  <pageMargins left="0.2362204724409449" right="0.2362204724409449" top="0.3937007874015748" bottom="0.7874015748031497" header="0.15748031496062992" footer="0.15748031496062992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6">
      <selection activeCell="A6" sqref="A6"/>
    </sheetView>
  </sheetViews>
  <sheetFormatPr defaultColWidth="11.421875" defaultRowHeight="12.75"/>
  <cols>
    <col min="1" max="1" width="29.421875" style="0" customWidth="1"/>
    <col min="2" max="2" width="34.421875" style="0" customWidth="1"/>
    <col min="3" max="3" width="27.140625" style="0" customWidth="1"/>
    <col min="4" max="4" width="34.28125" style="0" customWidth="1"/>
  </cols>
  <sheetData>
    <row r="1" spans="1:5" ht="18">
      <c r="A1" s="307" t="s">
        <v>0</v>
      </c>
      <c r="B1" s="307"/>
      <c r="C1" s="307"/>
      <c r="D1" s="307"/>
      <c r="E1" s="307"/>
    </row>
    <row r="2" spans="1:5" ht="18">
      <c r="A2" s="307" t="s">
        <v>124</v>
      </c>
      <c r="B2" s="307"/>
      <c r="C2" s="307"/>
      <c r="D2" s="307"/>
      <c r="E2" s="307"/>
    </row>
    <row r="3" spans="1:5" ht="15">
      <c r="A3" s="308" t="str">
        <f>+ARQUEO!B5</f>
        <v>ARQUEO CAJA CHICA AUXILIAR ADMINISTRACIÓN REGIONAL DE XXXXXX</v>
      </c>
      <c r="B3" s="308"/>
      <c r="C3" s="308"/>
      <c r="D3" s="308"/>
      <c r="E3" s="308"/>
    </row>
    <row r="4" spans="1:5" ht="15">
      <c r="A4" s="316" t="str">
        <f>ARQUEO!B6</f>
        <v>Al 08 de Septiembre de 2020</v>
      </c>
      <c r="B4" s="316"/>
      <c r="C4" s="316"/>
      <c r="D4" s="316"/>
      <c r="E4" s="316"/>
    </row>
    <row r="5" spans="1:4" ht="24.75" customHeight="1">
      <c r="A5" s="308"/>
      <c r="B5" s="308"/>
      <c r="C5" s="308"/>
      <c r="D5" s="308"/>
    </row>
    <row r="6" spans="1:4" ht="24.75" customHeight="1">
      <c r="A6" s="27"/>
      <c r="B6" s="27"/>
      <c r="C6" s="27"/>
      <c r="D6" s="27"/>
    </row>
    <row r="7" spans="1:4" ht="24.75" customHeight="1">
      <c r="A7" s="315" t="s">
        <v>34</v>
      </c>
      <c r="B7" s="315"/>
      <c r="C7" s="315"/>
      <c r="D7" s="315"/>
    </row>
    <row r="8" spans="1:4" ht="24.75" customHeight="1">
      <c r="A8" s="308" t="s">
        <v>54</v>
      </c>
      <c r="B8" s="308"/>
      <c r="C8" s="308"/>
      <c r="D8" s="308"/>
    </row>
    <row r="9" ht="24.75" customHeight="1"/>
    <row r="10" spans="1:4" ht="24.75" customHeight="1">
      <c r="A10" s="10" t="s">
        <v>56</v>
      </c>
      <c r="B10" s="28" t="s">
        <v>57</v>
      </c>
      <c r="C10" s="3" t="s">
        <v>17</v>
      </c>
      <c r="D10" s="3" t="s">
        <v>4</v>
      </c>
    </row>
    <row r="11" spans="1:9" s="97" customFormat="1" ht="24.75" customHeight="1">
      <c r="A11" s="276"/>
      <c r="B11" s="275"/>
      <c r="C11" s="173"/>
      <c r="D11" s="130"/>
      <c r="E11" s="313"/>
      <c r="F11" s="314"/>
      <c r="G11" s="314"/>
      <c r="H11" s="8"/>
      <c r="I11"/>
    </row>
    <row r="12" spans="1:9" s="97" customFormat="1" ht="24.75" customHeight="1">
      <c r="A12" s="276"/>
      <c r="B12" s="275"/>
      <c r="C12" s="173"/>
      <c r="D12" s="130"/>
      <c r="E12" s="313"/>
      <c r="F12" s="314"/>
      <c r="G12" s="314"/>
      <c r="H12" s="81"/>
      <c r="I12"/>
    </row>
    <row r="13" spans="1:9" s="97" customFormat="1" ht="24.75" customHeight="1">
      <c r="A13" s="276"/>
      <c r="B13" s="275"/>
      <c r="C13" s="173"/>
      <c r="D13" s="130"/>
      <c r="E13" s="96"/>
      <c r="F13" s="96"/>
      <c r="G13" s="7"/>
      <c r="H13" s="126"/>
      <c r="I13"/>
    </row>
    <row r="14" spans="1:8" ht="24.75" customHeight="1">
      <c r="A14" s="276"/>
      <c r="B14" s="275"/>
      <c r="C14" s="173"/>
      <c r="D14" s="130"/>
      <c r="F14" s="7"/>
      <c r="G14" s="7"/>
      <c r="H14" s="7"/>
    </row>
    <row r="15" spans="1:8" ht="24.75" customHeight="1">
      <c r="A15" s="276"/>
      <c r="B15" s="275"/>
      <c r="C15" s="173"/>
      <c r="D15" s="130"/>
      <c r="G15" s="161"/>
      <c r="H15" s="57"/>
    </row>
    <row r="16" spans="1:8" ht="24.75" customHeight="1">
      <c r="A16" s="276"/>
      <c r="B16" s="275"/>
      <c r="C16" s="173"/>
      <c r="D16" s="130"/>
      <c r="G16" s="57"/>
      <c r="H16" s="57"/>
    </row>
    <row r="17" spans="1:8" ht="24.75" customHeight="1">
      <c r="A17" s="276"/>
      <c r="B17" s="275"/>
      <c r="C17" s="173"/>
      <c r="D17" s="130"/>
      <c r="G17" s="57"/>
      <c r="H17" s="57"/>
    </row>
    <row r="18" spans="1:4" ht="24.75" customHeight="1">
      <c r="A18" s="129"/>
      <c r="B18" s="131"/>
      <c r="C18" s="167"/>
      <c r="D18" s="130"/>
    </row>
    <row r="19" spans="1:4" ht="24.75" customHeight="1">
      <c r="A19" s="129"/>
      <c r="B19" s="131"/>
      <c r="C19" s="166"/>
      <c r="D19" s="130"/>
    </row>
    <row r="20" spans="1:4" ht="24.75" customHeight="1" thickBot="1">
      <c r="A20" s="10" t="s">
        <v>12</v>
      </c>
      <c r="B20" s="3"/>
      <c r="C20" s="29"/>
      <c r="D20" s="132">
        <f>SUM(D11:D19)</f>
        <v>0</v>
      </c>
    </row>
    <row r="21" ht="15.75" thickTop="1">
      <c r="D21" s="46"/>
    </row>
    <row r="22" spans="1:4" ht="13.5">
      <c r="A22" s="249"/>
      <c r="B22" s="284"/>
      <c r="C22" s="249"/>
      <c r="D22" s="249"/>
    </row>
    <row r="23" spans="1:4" ht="13.5">
      <c r="A23" s="249"/>
      <c r="B23" s="284"/>
      <c r="C23" s="249"/>
      <c r="D23" s="249"/>
    </row>
    <row r="24" spans="1:4" ht="13.5">
      <c r="A24" s="249"/>
      <c r="B24" s="284"/>
      <c r="C24" s="249"/>
      <c r="D24" s="249"/>
    </row>
    <row r="25" spans="1:4" ht="13.5">
      <c r="A25" s="249"/>
      <c r="B25" s="284"/>
      <c r="C25" s="249"/>
      <c r="D25" s="249"/>
    </row>
    <row r="26" spans="1:4" ht="13.5">
      <c r="A26" s="249"/>
      <c r="B26" s="284"/>
      <c r="C26" s="249"/>
      <c r="D26" s="249"/>
    </row>
    <row r="27" spans="1:4" ht="13.5">
      <c r="A27" s="249"/>
      <c r="B27" s="284"/>
      <c r="C27" s="249"/>
      <c r="D27" s="249"/>
    </row>
    <row r="28" spans="1:4" ht="13.5">
      <c r="A28" s="249"/>
      <c r="B28" s="284"/>
      <c r="C28" s="249"/>
      <c r="D28" s="249"/>
    </row>
  </sheetData>
  <sheetProtection/>
  <mergeCells count="9">
    <mergeCell ref="E11:G11"/>
    <mergeCell ref="E12:G12"/>
    <mergeCell ref="A5:D5"/>
    <mergeCell ref="A7:D7"/>
    <mergeCell ref="A8:D8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8"/>
  <sheetViews>
    <sheetView zoomScalePageLayoutView="0" workbookViewId="0" topLeftCell="A12">
      <selection activeCell="A16" sqref="A16:IV31"/>
    </sheetView>
  </sheetViews>
  <sheetFormatPr defaultColWidth="11.421875" defaultRowHeight="12.75"/>
  <cols>
    <col min="1" max="1" width="37.7109375" style="48" customWidth="1"/>
    <col min="2" max="2" width="12.7109375" style="96" customWidth="1"/>
    <col min="3" max="3" width="11.7109375" style="96" customWidth="1"/>
    <col min="4" max="4" width="27.140625" style="123" customWidth="1"/>
    <col min="5" max="5" width="11.57421875" style="48" bestFit="1" customWidth="1"/>
    <col min="6" max="16384" width="11.421875" style="48" customWidth="1"/>
  </cols>
  <sheetData>
    <row r="1" spans="1:53" ht="4.5" customHeight="1" hidden="1">
      <c r="A1" s="98"/>
      <c r="B1" s="99"/>
      <c r="C1" s="99"/>
      <c r="D1" s="121"/>
      <c r="M1" s="100"/>
      <c r="U1" s="100"/>
      <c r="AC1" s="100"/>
      <c r="AK1" s="100"/>
      <c r="AS1" s="100"/>
      <c r="BA1" s="100"/>
    </row>
    <row r="2" spans="1:53" ht="20.25" customHeight="1" hidden="1">
      <c r="A2" s="318" t="s">
        <v>0</v>
      </c>
      <c r="B2" s="318"/>
      <c r="C2" s="318"/>
      <c r="D2" s="318"/>
      <c r="E2" s="318"/>
      <c r="M2" s="100"/>
      <c r="U2" s="100"/>
      <c r="AC2" s="100"/>
      <c r="AK2" s="100"/>
      <c r="AS2" s="100"/>
      <c r="BA2" s="100"/>
    </row>
    <row r="3" spans="1:53" ht="18" customHeight="1" hidden="1">
      <c r="A3" s="318" t="s">
        <v>27</v>
      </c>
      <c r="B3" s="318"/>
      <c r="C3" s="318"/>
      <c r="D3" s="318"/>
      <c r="E3" s="318"/>
      <c r="M3" s="100"/>
      <c r="U3" s="100"/>
      <c r="AC3" s="100"/>
      <c r="AK3" s="100"/>
      <c r="AS3" s="100"/>
      <c r="BA3" s="100"/>
    </row>
    <row r="4" spans="1:53" ht="18" customHeight="1" hidden="1">
      <c r="A4" s="317" t="s">
        <v>28</v>
      </c>
      <c r="B4" s="317"/>
      <c r="C4" s="317"/>
      <c r="D4" s="317"/>
      <c r="E4" s="317"/>
      <c r="M4" s="100"/>
      <c r="U4" s="100"/>
      <c r="AC4" s="100"/>
      <c r="AK4" s="100"/>
      <c r="AS4" s="100"/>
      <c r="BA4" s="100"/>
    </row>
    <row r="5" spans="1:53" ht="15.75" customHeight="1" hidden="1">
      <c r="A5" s="309" t="str">
        <f>ARQUEO!B6</f>
        <v>Al 08 de Septiembre de 2020</v>
      </c>
      <c r="B5" s="309"/>
      <c r="C5" s="309"/>
      <c r="D5" s="309"/>
      <c r="E5" s="309"/>
      <c r="M5" s="100"/>
      <c r="U5" s="100"/>
      <c r="AC5" s="100"/>
      <c r="AK5" s="100"/>
      <c r="AS5" s="100"/>
      <c r="BA5" s="100"/>
    </row>
    <row r="6" spans="1:53" ht="15.75" customHeight="1" hidden="1">
      <c r="A6" s="317"/>
      <c r="B6" s="317"/>
      <c r="C6" s="317"/>
      <c r="D6" s="317"/>
      <c r="M6" s="100"/>
      <c r="U6" s="100"/>
      <c r="AC6" s="100"/>
      <c r="AK6" s="100"/>
      <c r="AS6" s="100"/>
      <c r="BA6" s="100"/>
    </row>
    <row r="7" spans="1:53" ht="12.75" customHeight="1" hidden="1">
      <c r="A7" s="99"/>
      <c r="B7" s="99"/>
      <c r="C7" s="99"/>
      <c r="D7" s="122"/>
      <c r="M7" s="100"/>
      <c r="U7" s="100"/>
      <c r="AC7" s="100"/>
      <c r="AK7" s="100"/>
      <c r="AS7" s="100"/>
      <c r="BA7" s="100"/>
    </row>
    <row r="8" spans="1:53" ht="15.75" customHeight="1" hidden="1">
      <c r="A8" s="317" t="s">
        <v>13</v>
      </c>
      <c r="B8" s="317"/>
      <c r="C8" s="317"/>
      <c r="D8" s="317"/>
      <c r="M8" s="100"/>
      <c r="U8" s="100"/>
      <c r="AC8" s="100"/>
      <c r="AK8" s="100"/>
      <c r="AS8" s="100"/>
      <c r="BA8" s="100"/>
    </row>
    <row r="9" spans="1:53" ht="15.75" customHeight="1">
      <c r="A9" s="315" t="s">
        <v>35</v>
      </c>
      <c r="B9" s="315"/>
      <c r="C9" s="315"/>
      <c r="D9" s="315"/>
      <c r="M9" s="100"/>
      <c r="U9" s="100"/>
      <c r="AC9" s="100"/>
      <c r="AK9" s="100"/>
      <c r="AS9" s="100"/>
      <c r="BA9" s="100"/>
    </row>
    <row r="10" spans="1:53" ht="15.75" customHeight="1">
      <c r="A10" s="135"/>
      <c r="B10" s="135"/>
      <c r="C10" s="135"/>
      <c r="D10" s="135"/>
      <c r="M10" s="100"/>
      <c r="U10" s="100"/>
      <c r="AC10" s="100"/>
      <c r="AK10" s="100"/>
      <c r="AS10" s="100"/>
      <c r="BA10" s="100"/>
    </row>
    <row r="11" spans="1:53" ht="15.75" customHeight="1">
      <c r="A11" s="317" t="s">
        <v>14</v>
      </c>
      <c r="B11" s="317"/>
      <c r="C11" s="317"/>
      <c r="D11" s="317"/>
      <c r="I11" s="98"/>
      <c r="M11" s="100"/>
      <c r="U11" s="100"/>
      <c r="AC11" s="100"/>
      <c r="AK11" s="100"/>
      <c r="AS11" s="100"/>
      <c r="BA11" s="100"/>
    </row>
    <row r="12" spans="1:53" ht="15.75" customHeight="1">
      <c r="A12" s="317" t="str">
        <f>+ARQUEO!B5</f>
        <v>ARQUEO CAJA CHICA AUXILIAR ADMINISTRACIÓN REGIONAL DE XXXXXX</v>
      </c>
      <c r="B12" s="317"/>
      <c r="C12" s="317"/>
      <c r="D12" s="317"/>
      <c r="I12" s="98"/>
      <c r="M12" s="100"/>
      <c r="U12" s="100"/>
      <c r="AC12" s="100"/>
      <c r="AK12" s="100"/>
      <c r="AS12" s="100"/>
      <c r="BA12" s="100"/>
    </row>
    <row r="13" spans="1:53" ht="13.5" customHeight="1">
      <c r="A13" s="317" t="str">
        <f>ARQUEO!B6</f>
        <v>Al 08 de Septiembre de 2020</v>
      </c>
      <c r="B13" s="317"/>
      <c r="C13" s="317"/>
      <c r="D13" s="317"/>
      <c r="I13" s="98"/>
      <c r="M13" s="100"/>
      <c r="U13" s="100"/>
      <c r="AC13" s="100"/>
      <c r="AK13" s="100"/>
      <c r="AS13" s="100"/>
      <c r="BA13" s="100"/>
    </row>
    <row r="14" spans="1:53" ht="12.75" thickBot="1">
      <c r="A14" s="99"/>
      <c r="B14" s="99"/>
      <c r="C14" s="99"/>
      <c r="D14" s="122"/>
      <c r="E14" s="100"/>
      <c r="I14" s="101"/>
      <c r="M14" s="100"/>
      <c r="U14" s="100"/>
      <c r="AC14" s="100"/>
      <c r="AK14" s="100"/>
      <c r="AS14" s="100"/>
      <c r="BA14" s="100"/>
    </row>
    <row r="15" spans="1:4" ht="18" customHeight="1" thickBot="1">
      <c r="A15" s="268" t="s">
        <v>15</v>
      </c>
      <c r="B15" s="269" t="s">
        <v>16</v>
      </c>
      <c r="C15" s="269" t="s">
        <v>17</v>
      </c>
      <c r="D15" s="270" t="s">
        <v>4</v>
      </c>
    </row>
    <row r="16" spans="1:8" ht="12">
      <c r="A16" s="260"/>
      <c r="B16" s="102"/>
      <c r="C16" s="103"/>
      <c r="D16" s="274"/>
      <c r="E16" s="306"/>
      <c r="F16" s="147"/>
      <c r="G16" s="126"/>
      <c r="H16" s="125"/>
    </row>
    <row r="17" spans="1:8" ht="12">
      <c r="A17" s="260"/>
      <c r="B17" s="102"/>
      <c r="C17" s="103"/>
      <c r="D17" s="274"/>
      <c r="E17" s="306"/>
      <c r="F17" s="147"/>
      <c r="G17" s="126"/>
      <c r="H17"/>
    </row>
    <row r="18" spans="1:8" ht="12">
      <c r="A18" s="260"/>
      <c r="B18" s="160"/>
      <c r="C18" s="103"/>
      <c r="D18" s="274"/>
      <c r="E18" s="306"/>
      <c r="F18" s="147"/>
      <c r="G18" s="126"/>
      <c r="H18"/>
    </row>
    <row r="19" spans="1:8" ht="12">
      <c r="A19" s="261"/>
      <c r="B19" s="160"/>
      <c r="C19" s="103"/>
      <c r="D19" s="262"/>
      <c r="E19" s="306"/>
      <c r="F19" s="147"/>
      <c r="G19" s="126"/>
      <c r="H19"/>
    </row>
    <row r="20" spans="1:9" ht="12">
      <c r="A20" s="261"/>
      <c r="B20" s="160"/>
      <c r="C20" s="103"/>
      <c r="D20" s="262"/>
      <c r="E20" s="306"/>
      <c r="F20" s="147"/>
      <c r="G20" s="127"/>
      <c r="H20" s="136"/>
      <c r="I20" s="98"/>
    </row>
    <row r="21" spans="1:9" ht="12">
      <c r="A21" s="261"/>
      <c r="B21" s="160"/>
      <c r="C21" s="103"/>
      <c r="D21" s="262"/>
      <c r="E21" s="306"/>
      <c r="F21" s="147"/>
      <c r="G21" s="98"/>
      <c r="H21" s="98"/>
      <c r="I21" s="98"/>
    </row>
    <row r="22" spans="1:9" ht="12">
      <c r="A22" s="261"/>
      <c r="B22" s="160"/>
      <c r="C22" s="103"/>
      <c r="D22" s="262"/>
      <c r="E22" s="306"/>
      <c r="F22" s="147"/>
      <c r="G22" s="98"/>
      <c r="H22" s="98"/>
      <c r="I22" s="98"/>
    </row>
    <row r="23" spans="1:9" ht="12">
      <c r="A23" s="261"/>
      <c r="B23" s="160"/>
      <c r="C23" s="103"/>
      <c r="D23" s="262"/>
      <c r="E23" s="306"/>
      <c r="F23" s="147"/>
      <c r="G23" s="98"/>
      <c r="H23" s="98"/>
      <c r="I23" s="98"/>
    </row>
    <row r="24" spans="1:9" ht="12.75">
      <c r="A24" s="261"/>
      <c r="B24" s="239"/>
      <c r="C24" s="103"/>
      <c r="D24" s="262"/>
      <c r="E24" s="306"/>
      <c r="F24" s="147"/>
      <c r="G24" s="137"/>
      <c r="H24" s="137"/>
      <c r="I24" s="136"/>
    </row>
    <row r="25" spans="1:9" ht="12.75">
      <c r="A25" s="261"/>
      <c r="B25" s="239"/>
      <c r="C25" s="103"/>
      <c r="D25" s="262"/>
      <c r="E25" s="306"/>
      <c r="F25" s="147"/>
      <c r="G25" s="137"/>
      <c r="H25" s="137"/>
      <c r="I25" s="136"/>
    </row>
    <row r="26" spans="1:9" ht="12">
      <c r="A26" s="261"/>
      <c r="B26" s="239"/>
      <c r="C26" s="103"/>
      <c r="D26" s="262"/>
      <c r="E26" s="306"/>
      <c r="F26" s="147"/>
      <c r="G26" s="127"/>
      <c r="H26" s="139"/>
      <c r="I26" s="98"/>
    </row>
    <row r="27" spans="1:9" ht="12">
      <c r="A27" s="261"/>
      <c r="B27" s="239"/>
      <c r="C27" s="103"/>
      <c r="D27" s="262"/>
      <c r="E27" s="306"/>
      <c r="F27" s="147"/>
      <c r="G27" s="127"/>
      <c r="H27" s="139"/>
      <c r="I27" s="98"/>
    </row>
    <row r="28" spans="1:9" ht="12">
      <c r="A28" s="261"/>
      <c r="B28" s="239"/>
      <c r="C28" s="103"/>
      <c r="D28" s="262"/>
      <c r="E28" s="306"/>
      <c r="F28" s="147"/>
      <c r="G28" s="127"/>
      <c r="H28" s="139"/>
      <c r="I28" s="98"/>
    </row>
    <row r="29" spans="1:9" ht="12">
      <c r="A29" s="261"/>
      <c r="B29" s="239"/>
      <c r="C29" s="103"/>
      <c r="D29" s="262"/>
      <c r="E29" s="306"/>
      <c r="F29" s="147"/>
      <c r="G29" s="127"/>
      <c r="H29" s="139"/>
      <c r="I29" s="98"/>
    </row>
    <row r="30" spans="1:9" ht="12">
      <c r="A30" s="261"/>
      <c r="B30" s="239"/>
      <c r="C30" s="103"/>
      <c r="D30" s="262"/>
      <c r="E30" s="306"/>
      <c r="F30" s="147"/>
      <c r="G30" s="127"/>
      <c r="H30" s="139"/>
      <c r="I30" s="98"/>
    </row>
    <row r="31" spans="1:9" ht="12">
      <c r="A31" s="261"/>
      <c r="B31" s="159"/>
      <c r="C31" s="103"/>
      <c r="D31" s="262"/>
      <c r="E31" s="306"/>
      <c r="F31" s="147"/>
      <c r="G31" s="127"/>
      <c r="H31" s="139"/>
      <c r="I31" s="98"/>
    </row>
    <row r="32" spans="1:9" ht="12">
      <c r="A32" s="261"/>
      <c r="B32" s="159"/>
      <c r="C32" s="103"/>
      <c r="D32" s="262"/>
      <c r="E32" s="126"/>
      <c r="F32" s="138"/>
      <c r="G32" s="127"/>
      <c r="H32" s="139"/>
      <c r="I32" s="98"/>
    </row>
    <row r="33" spans="1:9" ht="12.75" thickBot="1">
      <c r="A33" s="263"/>
      <c r="B33" s="159"/>
      <c r="C33" s="250"/>
      <c r="D33" s="262"/>
      <c r="E33" s="126"/>
      <c r="F33" s="138"/>
      <c r="G33" s="127"/>
      <c r="H33" s="139"/>
      <c r="I33" s="98"/>
    </row>
    <row r="34" spans="1:4" ht="13.5" thickBot="1">
      <c r="A34" s="264" t="s">
        <v>29</v>
      </c>
      <c r="B34" s="265"/>
      <c r="C34" s="266"/>
      <c r="D34" s="267">
        <f>SUM(D16:D33)</f>
        <v>0</v>
      </c>
    </row>
    <row r="35" spans="2:3" ht="12">
      <c r="B35" s="48"/>
      <c r="C35" s="48"/>
    </row>
    <row r="36" spans="2:3" ht="12">
      <c r="B36" s="48"/>
      <c r="C36" s="48"/>
    </row>
    <row r="37" spans="2:3" ht="12">
      <c r="B37" s="48"/>
      <c r="C37" s="48"/>
    </row>
    <row r="38" spans="2:3" ht="12">
      <c r="B38" s="48"/>
      <c r="C38" s="48"/>
    </row>
    <row r="39" spans="2:4" ht="12">
      <c r="B39" s="99"/>
      <c r="C39" s="104"/>
      <c r="D39" s="124"/>
    </row>
    <row r="40" spans="2:4" ht="12">
      <c r="B40" s="99"/>
      <c r="C40" s="104"/>
      <c r="D40" s="124"/>
    </row>
    <row r="41" spans="2:4" ht="12">
      <c r="B41" s="99"/>
      <c r="C41" s="104"/>
      <c r="D41" s="124"/>
    </row>
    <row r="42" spans="2:4" ht="12">
      <c r="B42" s="99"/>
      <c r="C42" s="104"/>
      <c r="D42" s="124"/>
    </row>
    <row r="43" spans="2:4" ht="12">
      <c r="B43" s="99"/>
      <c r="C43" s="104"/>
      <c r="D43" s="124"/>
    </row>
    <row r="44" spans="2:4" ht="12">
      <c r="B44" s="99"/>
      <c r="C44" s="104"/>
      <c r="D44" s="124"/>
    </row>
    <row r="45" spans="2:4" ht="12">
      <c r="B45" s="99"/>
      <c r="C45" s="104"/>
      <c r="D45" s="124"/>
    </row>
    <row r="46" spans="2:4" ht="12">
      <c r="B46" s="99"/>
      <c r="C46" s="104"/>
      <c r="D46" s="124"/>
    </row>
    <row r="47" spans="2:4" ht="12">
      <c r="B47" s="99"/>
      <c r="C47" s="104"/>
      <c r="D47" s="124"/>
    </row>
    <row r="48" spans="2:4" ht="12">
      <c r="B48" s="99"/>
      <c r="C48" s="104"/>
      <c r="D48" s="124"/>
    </row>
    <row r="49" spans="2:4" ht="12">
      <c r="B49" s="99"/>
      <c r="C49" s="104"/>
      <c r="D49" s="124"/>
    </row>
    <row r="50" spans="2:4" ht="12">
      <c r="B50" s="99"/>
      <c r="C50" s="104"/>
      <c r="D50" s="124"/>
    </row>
    <row r="51" spans="2:4" ht="12">
      <c r="B51" s="99"/>
      <c r="C51" s="104"/>
      <c r="D51" s="124"/>
    </row>
    <row r="52" spans="2:4" ht="12">
      <c r="B52" s="99"/>
      <c r="C52" s="104"/>
      <c r="D52" s="124"/>
    </row>
    <row r="53" spans="2:4" ht="12">
      <c r="B53" s="99"/>
      <c r="C53" s="104"/>
      <c r="D53" s="124"/>
    </row>
    <row r="54" spans="2:4" ht="12">
      <c r="B54" s="99"/>
      <c r="C54" s="104"/>
      <c r="D54" s="124"/>
    </row>
    <row r="55" spans="2:4" ht="12">
      <c r="B55" s="99"/>
      <c r="D55" s="124"/>
    </row>
    <row r="56" spans="2:4" ht="12">
      <c r="B56" s="99"/>
      <c r="D56" s="124"/>
    </row>
    <row r="57" spans="2:4" ht="12">
      <c r="B57" s="99"/>
      <c r="D57" s="124"/>
    </row>
    <row r="58" spans="2:4" ht="12">
      <c r="B58" s="99"/>
      <c r="D58" s="124"/>
    </row>
    <row r="59" spans="2:4" ht="12">
      <c r="B59" s="99"/>
      <c r="D59" s="124"/>
    </row>
    <row r="60" spans="2:4" ht="12">
      <c r="B60" s="99"/>
      <c r="D60" s="124"/>
    </row>
    <row r="61" spans="2:4" ht="12">
      <c r="B61" s="99"/>
      <c r="D61" s="124"/>
    </row>
    <row r="62" spans="2:4" ht="12">
      <c r="B62" s="99"/>
      <c r="D62" s="124"/>
    </row>
    <row r="63" spans="2:4" ht="12">
      <c r="B63" s="99"/>
      <c r="D63" s="124"/>
    </row>
    <row r="64" spans="2:4" ht="12">
      <c r="B64" s="99"/>
      <c r="D64" s="124"/>
    </row>
    <row r="65" spans="2:4" ht="12">
      <c r="B65" s="99"/>
      <c r="D65" s="124"/>
    </row>
    <row r="66" spans="2:4" ht="12">
      <c r="B66" s="99"/>
      <c r="D66" s="124"/>
    </row>
    <row r="67" spans="2:4" ht="12">
      <c r="B67" s="99"/>
      <c r="D67" s="124"/>
    </row>
    <row r="68" spans="2:4" ht="12">
      <c r="B68" s="99"/>
      <c r="D68" s="124"/>
    </row>
    <row r="69" spans="2:4" ht="12">
      <c r="B69" s="99"/>
      <c r="D69" s="124"/>
    </row>
    <row r="70" spans="2:4" ht="12">
      <c r="B70" s="99"/>
      <c r="D70" s="124"/>
    </row>
    <row r="71" spans="2:4" ht="12">
      <c r="B71" s="99"/>
      <c r="D71" s="124"/>
    </row>
    <row r="72" spans="2:4" ht="12">
      <c r="B72" s="99"/>
      <c r="D72" s="124"/>
    </row>
    <row r="73" spans="2:4" ht="12">
      <c r="B73" s="99"/>
      <c r="D73" s="124"/>
    </row>
    <row r="74" spans="2:4" ht="12">
      <c r="B74" s="99"/>
      <c r="D74" s="124"/>
    </row>
    <row r="75" spans="2:4" ht="12">
      <c r="B75" s="99"/>
      <c r="D75" s="124"/>
    </row>
    <row r="76" spans="2:4" ht="12">
      <c r="B76" s="99"/>
      <c r="D76" s="124"/>
    </row>
    <row r="77" spans="2:4" ht="12">
      <c r="B77" s="99"/>
      <c r="D77" s="124"/>
    </row>
    <row r="78" spans="2:4" ht="12">
      <c r="B78" s="99"/>
      <c r="D78" s="124"/>
    </row>
    <row r="79" spans="2:4" ht="12">
      <c r="B79" s="99"/>
      <c r="D79" s="124"/>
    </row>
    <row r="80" spans="2:4" ht="12">
      <c r="B80" s="99"/>
      <c r="D80" s="124"/>
    </row>
    <row r="81" spans="2:4" ht="12">
      <c r="B81" s="99"/>
      <c r="D81" s="124"/>
    </row>
    <row r="82" spans="2:4" ht="12">
      <c r="B82" s="99"/>
      <c r="D82" s="124"/>
    </row>
    <row r="83" spans="2:4" ht="12">
      <c r="B83" s="99"/>
      <c r="D83" s="124"/>
    </row>
    <row r="84" spans="2:4" ht="12">
      <c r="B84" s="99"/>
      <c r="D84" s="124"/>
    </row>
    <row r="85" spans="2:4" ht="12">
      <c r="B85" s="99"/>
      <c r="D85" s="124"/>
    </row>
    <row r="86" spans="2:4" ht="12">
      <c r="B86" s="99"/>
      <c r="D86" s="124"/>
    </row>
    <row r="87" spans="2:4" ht="12">
      <c r="B87" s="99"/>
      <c r="D87" s="124"/>
    </row>
    <row r="88" spans="2:4" ht="12">
      <c r="B88" s="99"/>
      <c r="D88" s="124"/>
    </row>
    <row r="89" spans="2:4" ht="12">
      <c r="B89" s="99"/>
      <c r="D89" s="124"/>
    </row>
    <row r="90" spans="2:4" ht="12">
      <c r="B90" s="99"/>
      <c r="D90" s="124"/>
    </row>
    <row r="91" spans="2:4" ht="12">
      <c r="B91" s="99"/>
      <c r="D91" s="124"/>
    </row>
    <row r="92" spans="2:4" ht="12">
      <c r="B92" s="99"/>
      <c r="D92" s="124"/>
    </row>
    <row r="93" spans="2:4" ht="12">
      <c r="B93" s="99"/>
      <c r="D93" s="124"/>
    </row>
    <row r="94" spans="2:4" ht="12">
      <c r="B94" s="99"/>
      <c r="D94" s="124"/>
    </row>
    <row r="95" spans="2:4" ht="12">
      <c r="B95" s="99"/>
      <c r="D95" s="124"/>
    </row>
    <row r="96" spans="2:4" ht="12">
      <c r="B96" s="99"/>
      <c r="D96" s="124"/>
    </row>
    <row r="97" spans="2:4" ht="12">
      <c r="B97" s="99"/>
      <c r="D97" s="124"/>
    </row>
    <row r="98" spans="2:4" ht="12">
      <c r="B98" s="99"/>
      <c r="D98" s="124"/>
    </row>
    <row r="99" spans="2:4" ht="12">
      <c r="B99" s="99"/>
      <c r="D99" s="124"/>
    </row>
    <row r="100" spans="2:4" ht="12">
      <c r="B100" s="99"/>
      <c r="D100" s="124"/>
    </row>
    <row r="101" spans="2:4" ht="12">
      <c r="B101" s="99"/>
      <c r="D101" s="124"/>
    </row>
    <row r="102" spans="2:4" ht="12">
      <c r="B102" s="99"/>
      <c r="D102" s="124"/>
    </row>
    <row r="103" spans="2:4" ht="12">
      <c r="B103" s="99"/>
      <c r="D103" s="124"/>
    </row>
    <row r="104" spans="2:4" ht="12">
      <c r="B104" s="99"/>
      <c r="D104" s="124"/>
    </row>
    <row r="105" ht="12">
      <c r="B105" s="99"/>
    </row>
    <row r="106" ht="12">
      <c r="B106" s="99"/>
    </row>
    <row r="107" ht="12">
      <c r="B107" s="99"/>
    </row>
    <row r="108" ht="12">
      <c r="B108" s="99"/>
    </row>
    <row r="109" ht="12">
      <c r="B109" s="99"/>
    </row>
    <row r="110" ht="12">
      <c r="B110" s="99"/>
    </row>
    <row r="111" ht="12">
      <c r="B111" s="99"/>
    </row>
    <row r="112" ht="12">
      <c r="B112" s="99"/>
    </row>
    <row r="113" ht="12">
      <c r="B113" s="99"/>
    </row>
    <row r="114" ht="12">
      <c r="B114" s="99"/>
    </row>
    <row r="115" ht="12">
      <c r="B115" s="99"/>
    </row>
    <row r="116" ht="12">
      <c r="B116" s="99"/>
    </row>
    <row r="117" ht="12">
      <c r="B117" s="99"/>
    </row>
    <row r="118" spans="2:3" ht="12">
      <c r="B118" s="99"/>
      <c r="C118" s="48"/>
    </row>
    <row r="119" spans="2:3" ht="12">
      <c r="B119" s="99"/>
      <c r="C119" s="48"/>
    </row>
    <row r="120" spans="2:3" ht="12">
      <c r="B120" s="99"/>
      <c r="C120" s="48"/>
    </row>
    <row r="121" spans="2:3" ht="12">
      <c r="B121" s="99"/>
      <c r="C121" s="48"/>
    </row>
    <row r="122" spans="2:3" ht="12">
      <c r="B122" s="99"/>
      <c r="C122" s="48"/>
    </row>
    <row r="123" spans="2:3" ht="12">
      <c r="B123" s="99"/>
      <c r="C123" s="48"/>
    </row>
    <row r="124" spans="2:3" ht="12">
      <c r="B124" s="99"/>
      <c r="C124" s="48"/>
    </row>
    <row r="125" spans="2:3" ht="12">
      <c r="B125" s="99"/>
      <c r="C125" s="48"/>
    </row>
    <row r="126" spans="2:3" ht="12">
      <c r="B126" s="99"/>
      <c r="C126" s="48"/>
    </row>
    <row r="127" spans="2:3" ht="12">
      <c r="B127" s="99"/>
      <c r="C127" s="48"/>
    </row>
    <row r="128" spans="2:3" ht="12">
      <c r="B128" s="99"/>
      <c r="C128" s="48"/>
    </row>
    <row r="129" spans="2:3" ht="12">
      <c r="B129" s="99"/>
      <c r="C129" s="48"/>
    </row>
    <row r="130" spans="2:3" ht="12">
      <c r="B130" s="99"/>
      <c r="C130" s="48"/>
    </row>
    <row r="131" spans="2:3" ht="12">
      <c r="B131" s="99"/>
      <c r="C131" s="48"/>
    </row>
    <row r="132" spans="2:3" ht="12">
      <c r="B132" s="99"/>
      <c r="C132" s="48"/>
    </row>
    <row r="133" spans="2:3" ht="12">
      <c r="B133" s="99"/>
      <c r="C133" s="48"/>
    </row>
    <row r="134" spans="2:3" ht="12">
      <c r="B134" s="99"/>
      <c r="C134" s="48"/>
    </row>
    <row r="135" spans="2:3" ht="12">
      <c r="B135" s="99"/>
      <c r="C135" s="48"/>
    </row>
    <row r="136" spans="2:3" ht="12">
      <c r="B136" s="99"/>
      <c r="C136" s="48"/>
    </row>
    <row r="137" spans="2:3" ht="12">
      <c r="B137" s="99"/>
      <c r="C137" s="48"/>
    </row>
    <row r="138" spans="2:3" ht="12">
      <c r="B138" s="99"/>
      <c r="C138" s="48"/>
    </row>
    <row r="139" spans="2:3" ht="12">
      <c r="B139" s="99"/>
      <c r="C139" s="48"/>
    </row>
    <row r="140" spans="2:3" ht="12">
      <c r="B140" s="99"/>
      <c r="C140" s="48"/>
    </row>
    <row r="141" spans="2:3" ht="12">
      <c r="B141" s="99"/>
      <c r="C141" s="48"/>
    </row>
    <row r="142" spans="2:3" ht="12">
      <c r="B142" s="99"/>
      <c r="C142" s="48"/>
    </row>
    <row r="143" spans="2:3" ht="12">
      <c r="B143" s="99"/>
      <c r="C143" s="48"/>
    </row>
    <row r="144" spans="2:3" ht="12">
      <c r="B144" s="99"/>
      <c r="C144" s="48"/>
    </row>
    <row r="145" spans="2:3" ht="12">
      <c r="B145" s="99"/>
      <c r="C145" s="48"/>
    </row>
    <row r="146" spans="2:3" ht="12">
      <c r="B146" s="99"/>
      <c r="C146" s="48"/>
    </row>
    <row r="147" spans="2:3" ht="12">
      <c r="B147" s="99"/>
      <c r="C147" s="48"/>
    </row>
    <row r="148" spans="2:3" ht="12">
      <c r="B148" s="99"/>
      <c r="C148" s="48"/>
    </row>
    <row r="149" spans="2:3" ht="12">
      <c r="B149" s="99"/>
      <c r="C149" s="48"/>
    </row>
    <row r="150" spans="2:3" ht="12">
      <c r="B150" s="99"/>
      <c r="C150" s="48"/>
    </row>
    <row r="151" spans="2:3" ht="12">
      <c r="B151" s="99"/>
      <c r="C151" s="48"/>
    </row>
    <row r="152" spans="2:3" ht="12">
      <c r="B152" s="99"/>
      <c r="C152" s="48"/>
    </row>
    <row r="153" spans="2:3" ht="12">
      <c r="B153" s="99"/>
      <c r="C153" s="48"/>
    </row>
    <row r="154" spans="2:3" ht="12">
      <c r="B154" s="99"/>
      <c r="C154" s="48"/>
    </row>
    <row r="155" spans="2:3" ht="12">
      <c r="B155" s="99"/>
      <c r="C155" s="48"/>
    </row>
    <row r="156" spans="2:3" ht="12">
      <c r="B156" s="99"/>
      <c r="C156" s="48"/>
    </row>
    <row r="157" spans="2:3" ht="12">
      <c r="B157" s="99"/>
      <c r="C157" s="48"/>
    </row>
    <row r="158" spans="2:3" ht="12">
      <c r="B158" s="99"/>
      <c r="C158" s="48"/>
    </row>
    <row r="159" spans="2:3" ht="12">
      <c r="B159" s="99"/>
      <c r="C159" s="48"/>
    </row>
    <row r="160" spans="2:3" ht="12">
      <c r="B160" s="99"/>
      <c r="C160" s="48"/>
    </row>
    <row r="161" spans="2:3" ht="12">
      <c r="B161" s="99"/>
      <c r="C161" s="48"/>
    </row>
    <row r="162" spans="2:3" ht="12">
      <c r="B162" s="99"/>
      <c r="C162" s="48"/>
    </row>
    <row r="163" spans="2:3" ht="12">
      <c r="B163" s="99"/>
      <c r="C163" s="48"/>
    </row>
    <row r="164" spans="2:3" ht="12">
      <c r="B164" s="99"/>
      <c r="C164" s="48"/>
    </row>
    <row r="165" spans="2:3" ht="12">
      <c r="B165" s="99"/>
      <c r="C165" s="48"/>
    </row>
    <row r="166" spans="2:3" ht="12">
      <c r="B166" s="99"/>
      <c r="C166" s="48"/>
    </row>
    <row r="167" spans="2:3" ht="12">
      <c r="B167" s="99"/>
      <c r="C167" s="48"/>
    </row>
    <row r="168" spans="2:3" ht="12">
      <c r="B168" s="99"/>
      <c r="C168" s="48"/>
    </row>
  </sheetData>
  <sheetProtection/>
  <mergeCells count="10">
    <mergeCell ref="A13:D13"/>
    <mergeCell ref="A6:D6"/>
    <mergeCell ref="A8:D8"/>
    <mergeCell ref="A11:D11"/>
    <mergeCell ref="A2:E2"/>
    <mergeCell ref="A3:E3"/>
    <mergeCell ref="A4:E4"/>
    <mergeCell ref="A5:E5"/>
    <mergeCell ref="A9:D9"/>
    <mergeCell ref="A12:D12"/>
  </mergeCells>
  <printOptions/>
  <pageMargins left="0.6299212598425197" right="0.1968503937007874" top="0.3937007874015748" bottom="0.3937007874015748" header="0.5118110236220472" footer="0.5118110236220472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A11" sqref="A11:A12"/>
    </sheetView>
  </sheetViews>
  <sheetFormatPr defaultColWidth="11.421875" defaultRowHeight="12.75"/>
  <cols>
    <col min="1" max="1" width="81.421875" style="0" customWidth="1"/>
    <col min="2" max="2" width="20.7109375" style="0" customWidth="1"/>
    <col min="3" max="3" width="19.57421875" style="33" customWidth="1"/>
  </cols>
  <sheetData>
    <row r="1" spans="1:5" ht="18">
      <c r="A1" s="307" t="s">
        <v>0</v>
      </c>
      <c r="B1" s="307"/>
      <c r="C1" s="307"/>
      <c r="D1" s="43"/>
      <c r="E1" s="43"/>
    </row>
    <row r="2" spans="1:5" s="6" customFormat="1" ht="18">
      <c r="A2" s="307" t="str">
        <f>+ARQUEO!B4</f>
        <v>ADMINISTRACIÓN REGIONAL DE XXXXX</v>
      </c>
      <c r="B2" s="307"/>
      <c r="C2" s="307"/>
      <c r="D2" s="43"/>
      <c r="E2" s="43"/>
    </row>
    <row r="3" spans="1:5" s="6" customFormat="1" ht="18">
      <c r="A3" s="308" t="str">
        <f>+ARQUEO!B5</f>
        <v>ARQUEO CAJA CHICA AUXILIAR ADMINISTRACIÓN REGIONAL DE XXXXXX</v>
      </c>
      <c r="B3" s="308"/>
      <c r="C3" s="308"/>
      <c r="D3" s="44"/>
      <c r="E3" s="44"/>
    </row>
    <row r="4" spans="1:6" ht="15">
      <c r="A4" s="316" t="str">
        <f>ARQUEO!B6</f>
        <v>Al 08 de Septiembre de 2020</v>
      </c>
      <c r="B4" s="316"/>
      <c r="C4" s="316"/>
      <c r="D4" s="174"/>
      <c r="E4" s="174"/>
      <c r="F4" s="174"/>
    </row>
    <row r="5" spans="1:4" ht="15">
      <c r="A5" s="308"/>
      <c r="B5" s="308"/>
      <c r="C5" s="308"/>
      <c r="D5" s="308"/>
    </row>
    <row r="7" spans="1:3" ht="15">
      <c r="A7" s="315" t="s">
        <v>36</v>
      </c>
      <c r="B7" s="315"/>
      <c r="C7" s="315"/>
    </row>
    <row r="8" spans="1:3" ht="15">
      <c r="A8" s="308" t="s">
        <v>18</v>
      </c>
      <c r="B8" s="308"/>
      <c r="C8" s="308"/>
    </row>
    <row r="10" spans="1:8" ht="13.5">
      <c r="A10" s="113" t="s">
        <v>19</v>
      </c>
      <c r="B10" s="113" t="s">
        <v>17</v>
      </c>
      <c r="C10" s="117" t="s">
        <v>4</v>
      </c>
      <c r="H10" s="47"/>
    </row>
    <row r="11" spans="1:8" ht="15">
      <c r="A11" s="300"/>
      <c r="B11" s="301"/>
      <c r="C11" s="302"/>
      <c r="H11" s="47"/>
    </row>
    <row r="12" spans="1:8" ht="15">
      <c r="A12" s="300"/>
      <c r="B12" s="301"/>
      <c r="C12" s="302"/>
      <c r="H12" s="47"/>
    </row>
    <row r="13" spans="1:8" ht="15">
      <c r="A13" s="118"/>
      <c r="B13" s="119"/>
      <c r="C13" s="115"/>
      <c r="H13" s="47"/>
    </row>
    <row r="14" spans="1:3" ht="15">
      <c r="A14" s="118"/>
      <c r="B14" s="119"/>
      <c r="C14" s="115"/>
    </row>
    <row r="15" spans="1:3" ht="15">
      <c r="A15" s="118"/>
      <c r="B15" s="119"/>
      <c r="C15" s="115"/>
    </row>
    <row r="16" spans="1:3" ht="15">
      <c r="A16" s="118"/>
      <c r="B16" s="119"/>
      <c r="C16" s="115"/>
    </row>
    <row r="17" spans="1:3" ht="15">
      <c r="A17" s="118"/>
      <c r="B17" s="119"/>
      <c r="C17" s="115"/>
    </row>
    <row r="18" spans="1:3" ht="15">
      <c r="A18" s="118"/>
      <c r="B18" s="119"/>
      <c r="C18" s="115"/>
    </row>
    <row r="19" spans="1:3" ht="15">
      <c r="A19" s="118"/>
      <c r="B19" s="119"/>
      <c r="C19" s="115"/>
    </row>
    <row r="20" spans="1:3" ht="15">
      <c r="A20" s="118"/>
      <c r="B20" s="119"/>
      <c r="C20" s="115"/>
    </row>
    <row r="21" spans="1:3" ht="15">
      <c r="A21" s="118"/>
      <c r="B21" s="119"/>
      <c r="C21" s="115"/>
    </row>
    <row r="22" spans="1:3" ht="15">
      <c r="A22" s="118"/>
      <c r="B22" s="114" t="s">
        <v>6</v>
      </c>
      <c r="C22" s="133">
        <f>SUM(C11:C21)</f>
        <v>0</v>
      </c>
    </row>
    <row r="23" ht="12">
      <c r="A23" s="52"/>
    </row>
    <row r="24" ht="12">
      <c r="A24" s="52"/>
    </row>
    <row r="25" ht="12">
      <c r="A25" s="52"/>
    </row>
    <row r="26" ht="12">
      <c r="A26" s="52"/>
    </row>
    <row r="27" ht="12">
      <c r="A27" s="52"/>
    </row>
    <row r="28" ht="12">
      <c r="A28" s="52"/>
    </row>
    <row r="29" ht="12">
      <c r="A29" s="52"/>
    </row>
    <row r="30" ht="12">
      <c r="A30" s="52"/>
    </row>
    <row r="31" ht="12">
      <c r="A31" s="52"/>
    </row>
    <row r="32" ht="12">
      <c r="A32" s="52"/>
    </row>
    <row r="33" ht="12">
      <c r="A33" s="52"/>
    </row>
    <row r="34" ht="12">
      <c r="A34" s="52"/>
    </row>
    <row r="35" ht="12">
      <c r="A35" s="52"/>
    </row>
    <row r="36" ht="12">
      <c r="A36" s="52"/>
    </row>
    <row r="37" ht="12">
      <c r="A37" s="52"/>
    </row>
    <row r="38" ht="12">
      <c r="A38" s="52"/>
    </row>
    <row r="39" ht="12">
      <c r="A39" s="52"/>
    </row>
    <row r="40" ht="12">
      <c r="A40" s="52"/>
    </row>
    <row r="41" ht="12">
      <c r="A41" s="52"/>
    </row>
    <row r="42" ht="12">
      <c r="A42" s="52"/>
    </row>
    <row r="43" ht="12">
      <c r="A43" s="52"/>
    </row>
    <row r="44" ht="12">
      <c r="A44" s="52"/>
    </row>
    <row r="45" ht="12">
      <c r="A45" s="52"/>
    </row>
    <row r="46" ht="12">
      <c r="A46" s="52"/>
    </row>
    <row r="47" ht="12">
      <c r="A47" s="52"/>
    </row>
    <row r="48" ht="12">
      <c r="A48" s="52"/>
    </row>
    <row r="49" ht="12">
      <c r="A49" s="52"/>
    </row>
    <row r="50" ht="12">
      <c r="A50" s="52"/>
    </row>
    <row r="51" ht="12">
      <c r="A51" s="52"/>
    </row>
    <row r="52" ht="12">
      <c r="A52" s="52"/>
    </row>
    <row r="53" ht="12">
      <c r="A53" s="52"/>
    </row>
    <row r="54" ht="12">
      <c r="A54" s="52"/>
    </row>
    <row r="55" ht="12">
      <c r="A55" s="52"/>
    </row>
    <row r="56" ht="12">
      <c r="A56" s="52"/>
    </row>
    <row r="57" ht="12">
      <c r="A57" s="52"/>
    </row>
    <row r="58" ht="12">
      <c r="A58" s="52"/>
    </row>
    <row r="59" ht="12">
      <c r="A59" s="52"/>
    </row>
    <row r="60" ht="12">
      <c r="A60" s="52"/>
    </row>
    <row r="61" ht="12">
      <c r="A61" s="52"/>
    </row>
    <row r="62" ht="12">
      <c r="A62" s="52"/>
    </row>
    <row r="63" ht="12">
      <c r="A63" s="52"/>
    </row>
    <row r="64" ht="12">
      <c r="A64" s="52"/>
    </row>
    <row r="65" ht="12">
      <c r="A65" s="52"/>
    </row>
    <row r="66" ht="12">
      <c r="A66" s="52"/>
    </row>
    <row r="67" ht="12">
      <c r="A67" s="52"/>
    </row>
    <row r="68" ht="12">
      <c r="A68" s="52"/>
    </row>
    <row r="69" ht="12">
      <c r="A69" s="52"/>
    </row>
    <row r="70" ht="12">
      <c r="A70" s="52"/>
    </row>
    <row r="71" ht="12">
      <c r="A71" s="52"/>
    </row>
    <row r="72" ht="12">
      <c r="A72" s="52"/>
    </row>
    <row r="73" ht="12">
      <c r="A73" s="52"/>
    </row>
    <row r="74" ht="12">
      <c r="A74" s="52"/>
    </row>
    <row r="75" ht="12">
      <c r="A75" s="52"/>
    </row>
    <row r="76" ht="12">
      <c r="A76" s="52"/>
    </row>
    <row r="77" ht="12">
      <c r="A77" s="52"/>
    </row>
    <row r="78" ht="12">
      <c r="A78" s="52"/>
    </row>
    <row r="79" ht="12">
      <c r="A79" s="52"/>
    </row>
    <row r="80" ht="12">
      <c r="A80" s="52"/>
    </row>
    <row r="81" ht="12">
      <c r="A81" s="52"/>
    </row>
    <row r="82" ht="12">
      <c r="A82" s="52"/>
    </row>
    <row r="83" ht="12">
      <c r="A83" s="52"/>
    </row>
    <row r="84" ht="12">
      <c r="A84" s="52"/>
    </row>
    <row r="85" ht="12">
      <c r="A85" s="52"/>
    </row>
    <row r="86" ht="12">
      <c r="A86" s="52"/>
    </row>
    <row r="87" ht="12">
      <c r="A87" s="52"/>
    </row>
    <row r="88" ht="12">
      <c r="A88" s="52"/>
    </row>
    <row r="89" ht="12">
      <c r="A89" s="52"/>
    </row>
  </sheetData>
  <sheetProtection/>
  <mergeCells count="7">
    <mergeCell ref="A8:C8"/>
    <mergeCell ref="A5:D5"/>
    <mergeCell ref="A7:C7"/>
    <mergeCell ref="A1:C1"/>
    <mergeCell ref="A2:C2"/>
    <mergeCell ref="A3:C3"/>
    <mergeCell ref="A4:C4"/>
  </mergeCells>
  <printOptions/>
  <pageMargins left="1.1811023622047245" right="0.7480314960629921" top="1.1811023622047245" bottom="0.7874015748031497" header="0.5118110236220472" footer="0.5118110236220472"/>
  <pageSetup fitToHeight="1" fitToWidth="1" horizontalDpi="300" verticalDpi="3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zoomScalePageLayoutView="0" workbookViewId="0" topLeftCell="A20">
      <selection activeCell="B39" sqref="B39"/>
    </sheetView>
  </sheetViews>
  <sheetFormatPr defaultColWidth="11.421875" defaultRowHeight="12.75"/>
  <cols>
    <col min="1" max="1" width="34.57421875" style="0" customWidth="1"/>
    <col min="2" max="2" width="26.8515625" style="33" customWidth="1"/>
    <col min="3" max="3" width="18.28125" style="0" customWidth="1"/>
    <col min="4" max="4" width="18.421875" style="0" customWidth="1"/>
    <col min="5" max="5" width="0" style="0" hidden="1" customWidth="1"/>
    <col min="6" max="6" width="13.8515625" style="0" hidden="1" customWidth="1"/>
    <col min="7" max="7" width="35.421875" style="0" customWidth="1"/>
    <col min="8" max="8" width="5.8515625" style="0" customWidth="1"/>
    <col min="9" max="9" width="12.140625" style="0" customWidth="1"/>
  </cols>
  <sheetData>
    <row r="1" spans="1:6" ht="18">
      <c r="A1" s="307" t="s">
        <v>0</v>
      </c>
      <c r="B1" s="307"/>
      <c r="C1" s="307"/>
      <c r="D1" s="307"/>
      <c r="E1" s="43"/>
      <c r="F1" s="43"/>
    </row>
    <row r="2" spans="1:6" ht="18">
      <c r="A2" s="307" t="str">
        <f>+ARQUEO!B4</f>
        <v>ADMINISTRACIÓN REGIONAL DE XXXXX</v>
      </c>
      <c r="B2" s="307"/>
      <c r="C2" s="307"/>
      <c r="D2" s="307"/>
      <c r="E2" s="43"/>
      <c r="F2" s="43"/>
    </row>
    <row r="3" spans="1:6" ht="15">
      <c r="A3" s="308" t="str">
        <f>+ARQUEO!B5</f>
        <v>ARQUEO CAJA CHICA AUXILIAR ADMINISTRACIÓN REGIONAL DE XXXXXX</v>
      </c>
      <c r="B3" s="308"/>
      <c r="C3" s="308"/>
      <c r="D3" s="308"/>
      <c r="E3" s="44"/>
      <c r="F3" s="44"/>
    </row>
    <row r="4" spans="1:6" ht="15">
      <c r="A4" s="316" t="str">
        <f>ARQUEO!B6</f>
        <v>Al 08 de Septiembre de 2020</v>
      </c>
      <c r="B4" s="316"/>
      <c r="C4" s="316"/>
      <c r="D4" s="316"/>
      <c r="E4" s="316"/>
      <c r="F4" s="316"/>
    </row>
    <row r="5" spans="1:5" ht="15.75" customHeight="1">
      <c r="A5" s="308"/>
      <c r="B5" s="308"/>
      <c r="C5" s="308"/>
      <c r="D5" s="308"/>
      <c r="E5" s="44"/>
    </row>
    <row r="6" spans="1:4" ht="15">
      <c r="A6" s="317" t="s">
        <v>52</v>
      </c>
      <c r="B6" s="317"/>
      <c r="C6" s="317"/>
      <c r="D6" s="317"/>
    </row>
    <row r="7" spans="1:4" ht="15">
      <c r="A7" s="308" t="s">
        <v>20</v>
      </c>
      <c r="B7" s="308"/>
      <c r="C7" s="308"/>
      <c r="D7" s="308"/>
    </row>
    <row r="8" spans="1:4" ht="15">
      <c r="A8" s="308" t="s">
        <v>125</v>
      </c>
      <c r="B8" s="308"/>
      <c r="C8" s="308"/>
      <c r="D8" s="308"/>
    </row>
    <row r="9" spans="1:4" ht="15">
      <c r="A9" s="308"/>
      <c r="B9" s="308"/>
      <c r="C9" s="308"/>
      <c r="D9" s="308"/>
    </row>
    <row r="10" spans="1:4" s="57" customFormat="1" ht="15">
      <c r="A10" s="70"/>
      <c r="B10" s="71"/>
      <c r="C10" s="58"/>
      <c r="D10" s="72"/>
    </row>
    <row r="11" spans="1:7" s="57" customFormat="1" ht="15.75" thickBot="1">
      <c r="A11" s="58" t="s">
        <v>21</v>
      </c>
      <c r="B11" s="73"/>
      <c r="C11" s="240">
        <v>0</v>
      </c>
      <c r="G11" s="147"/>
    </row>
    <row r="12" spans="1:3" s="57" customFormat="1" ht="15.75" thickTop="1">
      <c r="A12" s="58"/>
      <c r="B12" s="75"/>
      <c r="C12" s="76" t="s">
        <v>10</v>
      </c>
    </row>
    <row r="13" spans="1:7" s="57" customFormat="1" ht="15">
      <c r="A13" s="58" t="s">
        <v>24</v>
      </c>
      <c r="B13" s="229">
        <f>+B14+B15</f>
        <v>0</v>
      </c>
      <c r="C13" s="61"/>
      <c r="G13" s="120"/>
    </row>
    <row r="14" spans="1:3" s="57" customFormat="1" ht="16.5" customHeight="1">
      <c r="A14" s="230"/>
      <c r="B14" s="45"/>
      <c r="C14"/>
    </row>
    <row r="15" spans="1:2" s="57" customFormat="1" ht="15">
      <c r="A15" s="230"/>
      <c r="B15" s="45"/>
    </row>
    <row r="16" s="57" customFormat="1" ht="15">
      <c r="C16" s="76"/>
    </row>
    <row r="17" spans="1:3" s="57" customFormat="1" ht="15">
      <c r="A17" s="10" t="s">
        <v>30</v>
      </c>
      <c r="B17" s="229">
        <f>SUM(B18:B19)</f>
        <v>0</v>
      </c>
      <c r="C17" s="76"/>
    </row>
    <row r="18" spans="1:3" s="57" customFormat="1" ht="15">
      <c r="A18" s="61"/>
      <c r="B18" s="77"/>
      <c r="C18" s="76"/>
    </row>
    <row r="19" spans="1:7" s="57" customFormat="1" ht="15">
      <c r="A19" s="61"/>
      <c r="B19" s="77"/>
      <c r="C19" s="76"/>
      <c r="G19" s="60"/>
    </row>
    <row r="20" spans="1:8" s="57" customFormat="1" ht="15">
      <c r="A20" s="58" t="s">
        <v>22</v>
      </c>
      <c r="B20" s="73"/>
      <c r="C20" s="76"/>
      <c r="D20" s="134">
        <f>+C11-B13+B17</f>
        <v>0</v>
      </c>
      <c r="F20" s="60"/>
      <c r="G20" s="81"/>
      <c r="H20" s="60"/>
    </row>
    <row r="21" spans="2:7" s="57" customFormat="1" ht="15">
      <c r="B21" s="73"/>
      <c r="C21" s="76" t="s">
        <v>10</v>
      </c>
      <c r="D21" s="80"/>
      <c r="F21" s="81"/>
      <c r="G21" s="81"/>
    </row>
    <row r="22" spans="2:6" s="57" customFormat="1" ht="15">
      <c r="B22" s="73"/>
      <c r="C22" s="76"/>
      <c r="D22" s="80"/>
      <c r="F22" s="81"/>
    </row>
    <row r="23" spans="1:8" s="53" customFormat="1" ht="15">
      <c r="A23" s="54"/>
      <c r="B23" s="63"/>
      <c r="C23" s="64"/>
      <c r="D23" s="65"/>
      <c r="G23" s="57"/>
      <c r="H23" s="67"/>
    </row>
    <row r="24" spans="1:7" s="53" customFormat="1" ht="15">
      <c r="A24" s="54"/>
      <c r="B24" s="68"/>
      <c r="C24" s="69"/>
      <c r="F24" s="66"/>
      <c r="G24" s="66"/>
    </row>
    <row r="25" spans="1:7" s="57" customFormat="1" ht="15">
      <c r="A25" s="58" t="s">
        <v>23</v>
      </c>
      <c r="B25" s="73"/>
      <c r="C25" s="241">
        <v>0</v>
      </c>
      <c r="D25" s="80"/>
      <c r="G25" s="127"/>
    </row>
    <row r="26" spans="1:10" s="57" customFormat="1" ht="15">
      <c r="A26" s="58" t="s">
        <v>24</v>
      </c>
      <c r="B26" s="229">
        <f>+B27+B28</f>
        <v>0</v>
      </c>
      <c r="C26" s="82"/>
      <c r="D26" s="80"/>
      <c r="G26" s="238"/>
      <c r="H26" s="89"/>
      <c r="I26" s="90"/>
      <c r="J26" s="83"/>
    </row>
    <row r="27" spans="1:10" s="105" customFormat="1" ht="15.75" customHeight="1">
      <c r="A27" s="39" t="s">
        <v>135</v>
      </c>
      <c r="B27" s="45"/>
      <c r="C27" s="106"/>
      <c r="D27" s="145"/>
      <c r="G27" s="98"/>
      <c r="H27" s="99"/>
      <c r="I27" s="107"/>
      <c r="J27" s="101"/>
    </row>
    <row r="28" spans="1:10" s="105" customFormat="1" ht="15.75" customHeight="1">
      <c r="A28" s="230"/>
      <c r="B28" s="45"/>
      <c r="C28" s="106"/>
      <c r="G28" s="127"/>
      <c r="H28" s="99"/>
      <c r="I28" s="107"/>
      <c r="J28" s="101"/>
    </row>
    <row r="29" spans="1:10" s="105" customFormat="1" ht="15.75" customHeight="1">
      <c r="A29" s="108"/>
      <c r="B29" s="228"/>
      <c r="C29" s="106"/>
      <c r="G29" s="98"/>
      <c r="H29" s="99"/>
      <c r="I29" s="107"/>
      <c r="J29" s="101"/>
    </row>
    <row r="30" spans="1:10" s="105" customFormat="1" ht="15.75" customHeight="1">
      <c r="A30" s="108"/>
      <c r="C30" s="106"/>
      <c r="G30" s="98"/>
      <c r="H30" s="99"/>
      <c r="I30" s="107"/>
      <c r="J30" s="101"/>
    </row>
    <row r="31" spans="1:10" s="48" customFormat="1" ht="15">
      <c r="A31" s="108"/>
      <c r="B31" s="109"/>
      <c r="C31" s="51"/>
      <c r="G31" s="98"/>
      <c r="H31" s="99"/>
      <c r="I31" s="107"/>
      <c r="J31" s="101"/>
    </row>
    <row r="32" spans="1:19" s="7" customFormat="1" ht="15">
      <c r="A32" s="10" t="s">
        <v>30</v>
      </c>
      <c r="B32" s="229">
        <f>SUM(B33:B36)</f>
        <v>0</v>
      </c>
      <c r="C32" s="40"/>
      <c r="G32" s="91"/>
      <c r="H32" s="92"/>
      <c r="I32" s="93"/>
      <c r="J32" s="88"/>
      <c r="K32" s="48"/>
      <c r="L32" s="48"/>
      <c r="M32" s="48"/>
      <c r="N32" s="48"/>
      <c r="O32" s="48"/>
      <c r="P32" s="48"/>
      <c r="Q32" s="48"/>
      <c r="R32" s="48"/>
      <c r="S32" s="48"/>
    </row>
    <row r="33" spans="1:3" s="7" customFormat="1" ht="15">
      <c r="A33" s="39" t="s">
        <v>136</v>
      </c>
      <c r="B33" s="77"/>
      <c r="C33" s="40"/>
    </row>
    <row r="34" spans="1:3" s="7" customFormat="1" ht="12.75">
      <c r="A34" s="61"/>
      <c r="B34" s="77"/>
      <c r="C34" s="40"/>
    </row>
    <row r="35" spans="1:3" s="7" customFormat="1" ht="12.75">
      <c r="A35" s="61"/>
      <c r="B35" s="77"/>
      <c r="C35" s="40"/>
    </row>
    <row r="36" spans="1:3" ht="12.75">
      <c r="A36" s="61"/>
      <c r="B36" s="77"/>
      <c r="C36" s="31"/>
    </row>
    <row r="37" spans="1:4" ht="15.75" thickBot="1">
      <c r="A37" s="10" t="s">
        <v>25</v>
      </c>
      <c r="B37" s="34"/>
      <c r="C37" s="38"/>
      <c r="D37" s="242">
        <f>+C25-B26+B32</f>
        <v>0</v>
      </c>
    </row>
    <row r="38" spans="1:4" ht="12.75" thickTop="1">
      <c r="A38" s="22"/>
      <c r="B38" s="41"/>
      <c r="C38" s="30"/>
      <c r="D38" s="31"/>
    </row>
    <row r="39" spans="1:4" ht="12">
      <c r="A39" s="163" t="s">
        <v>110</v>
      </c>
      <c r="B39" s="41"/>
      <c r="C39" s="30"/>
      <c r="D39" s="31">
        <f>+D20-D37</f>
        <v>0</v>
      </c>
    </row>
    <row r="40" spans="1:6" ht="12.75">
      <c r="A40" s="21"/>
      <c r="B40" s="277"/>
      <c r="C40" s="32"/>
      <c r="D40" s="32"/>
      <c r="F40" s="19"/>
    </row>
    <row r="41" spans="1:3" ht="13.5">
      <c r="A41" s="254" t="s">
        <v>31</v>
      </c>
      <c r="C41" s="254" t="s">
        <v>33</v>
      </c>
    </row>
    <row r="42" spans="1:3" ht="13.5">
      <c r="A42" s="254"/>
      <c r="C42" s="254"/>
    </row>
    <row r="43" spans="1:3" ht="13.5">
      <c r="A43" s="254" t="s">
        <v>55</v>
      </c>
      <c r="C43" s="254" t="s">
        <v>121</v>
      </c>
    </row>
    <row r="44" spans="3:6" ht="12">
      <c r="C44" s="23"/>
      <c r="F44" s="163"/>
    </row>
    <row r="45" spans="3:6" ht="12">
      <c r="C45" s="23"/>
      <c r="F45" s="163"/>
    </row>
    <row r="46" spans="3:6" ht="12">
      <c r="C46" s="23"/>
      <c r="F46" s="163"/>
    </row>
    <row r="47" spans="1:6" ht="13.5">
      <c r="A47" s="254" t="s">
        <v>33</v>
      </c>
      <c r="C47" s="254" t="s">
        <v>33</v>
      </c>
      <c r="F47" s="163"/>
    </row>
    <row r="48" spans="1:6" ht="13.5">
      <c r="A48" s="254"/>
      <c r="C48" s="254"/>
      <c r="E48" s="254"/>
      <c r="F48" s="254"/>
    </row>
    <row r="49" spans="1:6" ht="13.5">
      <c r="A49" s="254" t="s">
        <v>126</v>
      </c>
      <c r="C49" s="254" t="s">
        <v>134</v>
      </c>
      <c r="E49" s="254"/>
      <c r="F49" s="254"/>
    </row>
    <row r="50" spans="1:4" ht="12">
      <c r="A50" s="5"/>
      <c r="B50" s="34"/>
      <c r="C50" s="30"/>
      <c r="D50" s="5"/>
    </row>
    <row r="51" spans="1:4" ht="15">
      <c r="A51" s="3"/>
      <c r="B51" s="34"/>
      <c r="C51" s="30"/>
      <c r="D51" s="5"/>
    </row>
    <row r="52" spans="1:4" ht="15">
      <c r="A52" s="3"/>
      <c r="B52" s="34"/>
      <c r="C52" s="30"/>
      <c r="D52" s="5"/>
    </row>
    <row r="53" spans="1:4" ht="15">
      <c r="A53" s="3"/>
      <c r="B53" s="34"/>
      <c r="C53" s="30"/>
      <c r="D53" s="5"/>
    </row>
    <row r="54" spans="1:4" ht="15">
      <c r="A54" s="3"/>
      <c r="B54" s="34"/>
      <c r="C54" s="30"/>
      <c r="D54" s="30"/>
    </row>
    <row r="55" spans="1:4" ht="15">
      <c r="A55" s="3"/>
      <c r="B55" s="34"/>
      <c r="C55" s="30"/>
      <c r="D55" s="30"/>
    </row>
    <row r="56" spans="1:4" ht="15">
      <c r="A56" s="3"/>
      <c r="B56" s="34"/>
      <c r="C56" s="30"/>
      <c r="D56" s="146"/>
    </row>
    <row r="57" spans="1:4" ht="15">
      <c r="A57" s="35"/>
      <c r="B57" s="36"/>
      <c r="C57" s="30"/>
      <c r="D57" s="146"/>
    </row>
    <row r="58" spans="1:4" ht="15">
      <c r="A58" s="10"/>
      <c r="C58" s="10"/>
      <c r="D58" s="146"/>
    </row>
    <row r="59" spans="1:4" ht="15">
      <c r="A59" s="10"/>
      <c r="C59" s="38"/>
      <c r="D59" s="147"/>
    </row>
    <row r="60" spans="2:4" ht="15">
      <c r="B60" s="34"/>
      <c r="C60" s="42"/>
      <c r="D60" s="147"/>
    </row>
    <row r="61" spans="2:4" ht="12">
      <c r="B61" s="34"/>
      <c r="C61" s="30"/>
      <c r="D61" s="148"/>
    </row>
    <row r="62" spans="2:4" ht="12">
      <c r="B62" s="34"/>
      <c r="C62" s="30"/>
      <c r="D62" s="148"/>
    </row>
    <row r="63" spans="1:4" ht="12.75">
      <c r="A63" s="20"/>
      <c r="C63" s="30"/>
      <c r="D63" s="31"/>
    </row>
    <row r="64" spans="1:4" ht="12.75">
      <c r="A64" s="7"/>
      <c r="C64" s="24"/>
      <c r="D64" s="24"/>
    </row>
    <row r="65" spans="1:4" ht="12.75">
      <c r="A65" s="21"/>
      <c r="C65" s="1"/>
      <c r="D65" s="1"/>
    </row>
    <row r="66" spans="2:4" ht="12.75">
      <c r="B66" s="34"/>
      <c r="C66" s="32"/>
      <c r="D66" s="32"/>
    </row>
    <row r="67" spans="2:4" ht="12">
      <c r="B67" s="34"/>
      <c r="C67" s="30"/>
      <c r="D67" s="31"/>
    </row>
    <row r="68" spans="2:4" ht="12">
      <c r="B68" s="34"/>
      <c r="C68" s="30"/>
      <c r="D68" s="31"/>
    </row>
    <row r="69" spans="2:4" ht="12">
      <c r="B69" s="34"/>
      <c r="C69" s="30"/>
      <c r="D69" s="31"/>
    </row>
    <row r="70" spans="2:4" ht="12">
      <c r="B70" s="34"/>
      <c r="C70" s="30"/>
      <c r="D70" s="31"/>
    </row>
    <row r="71" spans="2:4" ht="12">
      <c r="B71" s="34"/>
      <c r="C71" s="30"/>
      <c r="D71" s="31"/>
    </row>
    <row r="72" spans="1:4" ht="15">
      <c r="A72" s="3"/>
      <c r="B72" s="34"/>
      <c r="C72" s="30"/>
      <c r="D72" s="31"/>
    </row>
    <row r="73" spans="1:4" ht="15">
      <c r="A73" s="3"/>
      <c r="B73" s="34"/>
      <c r="C73" s="30"/>
      <c r="D73" s="30"/>
    </row>
    <row r="74" spans="1:4" ht="15">
      <c r="A74" s="3"/>
      <c r="B74" s="34"/>
      <c r="C74" s="30"/>
      <c r="D74" s="30"/>
    </row>
    <row r="75" spans="1:4" ht="15">
      <c r="A75" s="3"/>
      <c r="B75" s="34"/>
      <c r="C75" s="30"/>
      <c r="D75" s="30"/>
    </row>
    <row r="76" spans="1:4" ht="15">
      <c r="A76" s="35"/>
      <c r="B76" s="36"/>
      <c r="C76" s="30"/>
      <c r="D76" s="30"/>
    </row>
    <row r="77" spans="1:4" ht="15">
      <c r="A77" s="10"/>
      <c r="C77" s="10"/>
      <c r="D77" s="3"/>
    </row>
    <row r="78" spans="1:3" ht="15">
      <c r="A78" s="10"/>
      <c r="C78" s="38"/>
    </row>
    <row r="79" spans="1:3" ht="15">
      <c r="A79" s="10"/>
      <c r="C79" s="38"/>
    </row>
    <row r="80" spans="1:3" ht="15">
      <c r="A80" s="10"/>
      <c r="C80" s="42"/>
    </row>
    <row r="81" spans="1:3" ht="15">
      <c r="A81" s="10"/>
      <c r="C81" s="38"/>
    </row>
    <row r="82" ht="15">
      <c r="C82" s="38"/>
    </row>
  </sheetData>
  <sheetProtection/>
  <mergeCells count="9">
    <mergeCell ref="A8:D8"/>
    <mergeCell ref="A9:D9"/>
    <mergeCell ref="A1:D1"/>
    <mergeCell ref="A2:D2"/>
    <mergeCell ref="A3:D3"/>
    <mergeCell ref="A6:D6"/>
    <mergeCell ref="A7:D7"/>
    <mergeCell ref="A4:F4"/>
    <mergeCell ref="A5:D5"/>
  </mergeCells>
  <printOptions/>
  <pageMargins left="0.6692913385826772" right="0.3937007874015748" top="1.1811023622047245" bottom="0.5905511811023623" header="0.5118110236220472" footer="0.5118110236220472"/>
  <pageSetup fitToHeight="1" fitToWidth="1" horizontalDpi="300" verticalDpi="300" orientation="portrait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21">
      <selection activeCell="B42" sqref="B42"/>
    </sheetView>
  </sheetViews>
  <sheetFormatPr defaultColWidth="11.421875" defaultRowHeight="12.75"/>
  <cols>
    <col min="1" max="1" width="41.00390625" style="0" customWidth="1"/>
    <col min="2" max="2" width="21.28125" style="0" customWidth="1"/>
    <col min="3" max="3" width="22.00390625" style="0" customWidth="1"/>
    <col min="4" max="4" width="22.421875" style="0" customWidth="1"/>
    <col min="5" max="5" width="24.00390625" style="0" customWidth="1"/>
    <col min="6" max="6" width="13.421875" style="0" customWidth="1"/>
    <col min="7" max="7" width="12.28125" style="0" bestFit="1" customWidth="1"/>
    <col min="8" max="8" width="15.57421875" style="0" customWidth="1"/>
  </cols>
  <sheetData>
    <row r="1" spans="1:6" ht="19.5" customHeight="1">
      <c r="A1" s="307" t="s">
        <v>0</v>
      </c>
      <c r="B1" s="307"/>
      <c r="C1" s="307"/>
      <c r="D1" s="307"/>
      <c r="E1" s="43"/>
      <c r="F1" s="43"/>
    </row>
    <row r="2" spans="1:6" ht="19.5" customHeight="1">
      <c r="A2" s="307" t="str">
        <f>+ARQUEO!B4</f>
        <v>ADMINISTRACIÓN REGIONAL DE XXXXX</v>
      </c>
      <c r="B2" s="307"/>
      <c r="C2" s="307"/>
      <c r="D2" s="307"/>
      <c r="E2" s="43"/>
      <c r="F2" s="43"/>
    </row>
    <row r="3" spans="1:6" ht="19.5" customHeight="1">
      <c r="A3" s="308" t="str">
        <f>+ARQUEO!B5</f>
        <v>ARQUEO CAJA CHICA AUXILIAR ADMINISTRACIÓN REGIONAL DE XXXXXX</v>
      </c>
      <c r="B3" s="308"/>
      <c r="C3" s="308"/>
      <c r="D3" s="308"/>
      <c r="E3" s="44"/>
      <c r="F3" s="44"/>
    </row>
    <row r="4" spans="1:6" ht="19.5" customHeight="1">
      <c r="A4" s="316" t="str">
        <f>ARQUEO!B6</f>
        <v>Al 08 de Septiembre de 2020</v>
      </c>
      <c r="B4" s="316"/>
      <c r="C4" s="316"/>
      <c r="D4" s="316"/>
      <c r="E4" s="174"/>
      <c r="F4" s="174"/>
    </row>
    <row r="5" spans="1:5" ht="15">
      <c r="A5" s="44"/>
      <c r="B5" s="44"/>
      <c r="C5" s="44"/>
      <c r="D5" s="44"/>
      <c r="E5" s="44"/>
    </row>
    <row r="6" spans="1:5" ht="12">
      <c r="A6" s="27"/>
      <c r="B6" s="27"/>
      <c r="C6" s="27"/>
      <c r="D6" s="27"/>
      <c r="E6" s="27"/>
    </row>
    <row r="7" spans="1:5" ht="15">
      <c r="A7" s="308" t="s">
        <v>115</v>
      </c>
      <c r="B7" s="308"/>
      <c r="C7" s="308"/>
      <c r="D7" s="308"/>
      <c r="E7" s="44"/>
    </row>
    <row r="8" spans="1:5" ht="15">
      <c r="A8" s="317" t="s">
        <v>137</v>
      </c>
      <c r="B8" s="317"/>
      <c r="C8" s="317"/>
      <c r="D8" s="317"/>
      <c r="E8" s="272"/>
    </row>
    <row r="10" spans="1:4" ht="15.75" thickBot="1">
      <c r="A10" s="58" t="s">
        <v>21</v>
      </c>
      <c r="B10" s="73"/>
      <c r="C10" s="134">
        <v>0</v>
      </c>
      <c r="D10" s="57"/>
    </row>
    <row r="11" spans="1:7" s="97" customFormat="1" ht="15.75" thickTop="1">
      <c r="A11" s="58"/>
      <c r="B11" s="75"/>
      <c r="C11" s="76"/>
      <c r="D11" s="57"/>
      <c r="E11"/>
      <c r="F11" s="96"/>
      <c r="G11" s="96"/>
    </row>
    <row r="12" spans="1:7" s="97" customFormat="1" ht="12.75">
      <c r="A12" s="61"/>
      <c r="B12" s="77"/>
      <c r="C12" s="61"/>
      <c r="D12" s="57"/>
      <c r="E12"/>
      <c r="F12" s="96"/>
      <c r="G12" s="96"/>
    </row>
    <row r="13" spans="1:7" ht="12.75">
      <c r="A13" s="61"/>
      <c r="B13" s="77"/>
      <c r="C13" s="57"/>
      <c r="D13" s="57"/>
      <c r="F13" s="5"/>
      <c r="G13" s="5"/>
    </row>
    <row r="14" spans="1:4" ht="15">
      <c r="A14" s="78"/>
      <c r="B14" s="79"/>
      <c r="C14" s="76"/>
      <c r="D14" s="57"/>
    </row>
    <row r="15" spans="1:4" ht="15.75" thickBot="1">
      <c r="A15" s="58" t="s">
        <v>22</v>
      </c>
      <c r="B15" s="73"/>
      <c r="C15" s="76"/>
      <c r="D15" s="74">
        <f>+C10</f>
        <v>0</v>
      </c>
    </row>
    <row r="16" spans="1:4" ht="15.75" thickTop="1">
      <c r="A16" s="57"/>
      <c r="B16" s="73"/>
      <c r="C16" s="76"/>
      <c r="D16" s="80"/>
    </row>
    <row r="17" spans="1:4" ht="15">
      <c r="A17" s="57"/>
      <c r="B17" s="73"/>
      <c r="C17" s="76"/>
      <c r="D17" s="80"/>
    </row>
    <row r="18" spans="1:4" ht="15">
      <c r="A18" s="54"/>
      <c r="B18" s="63"/>
      <c r="C18" s="64"/>
      <c r="D18" s="65"/>
    </row>
    <row r="19" spans="1:4" ht="15">
      <c r="A19" s="54"/>
      <c r="B19" s="110"/>
      <c r="C19" s="111"/>
      <c r="D19" s="53"/>
    </row>
    <row r="20" spans="1:4" ht="15.75" thickBot="1">
      <c r="A20" s="58" t="s">
        <v>106</v>
      </c>
      <c r="B20" s="77"/>
      <c r="C20" s="134">
        <v>0</v>
      </c>
      <c r="D20" s="80"/>
    </row>
    <row r="21" spans="1:6" ht="15.75" thickTop="1">
      <c r="A21" s="58"/>
      <c r="B21" s="77"/>
      <c r="C21" s="80"/>
      <c r="D21" s="80"/>
      <c r="F21" s="1"/>
    </row>
    <row r="22" spans="1:4" ht="15">
      <c r="A22" s="58" t="s">
        <v>107</v>
      </c>
      <c r="B22" s="231">
        <f>B23+B24</f>
        <v>0</v>
      </c>
      <c r="C22" s="112"/>
      <c r="D22" s="80"/>
    </row>
    <row r="23" spans="1:8" ht="15">
      <c r="A23" s="108"/>
      <c r="B23" s="109"/>
      <c r="C23" s="106"/>
      <c r="D23" s="105"/>
      <c r="G23" s="126"/>
      <c r="H23" s="19"/>
    </row>
    <row r="24" spans="1:8" ht="15">
      <c r="A24" s="108"/>
      <c r="B24" s="109"/>
      <c r="C24" s="51"/>
      <c r="D24" s="48"/>
      <c r="G24" s="126"/>
      <c r="H24" s="19"/>
    </row>
    <row r="25" spans="1:8" ht="15">
      <c r="A25" s="10" t="s">
        <v>108</v>
      </c>
      <c r="B25" s="232">
        <f>B26+B27</f>
        <v>0</v>
      </c>
      <c r="C25" s="40"/>
      <c r="D25" s="7"/>
      <c r="F25" s="126"/>
      <c r="G25" s="126"/>
      <c r="H25" s="19"/>
    </row>
    <row r="26" spans="1:4" ht="12.75">
      <c r="A26" s="14"/>
      <c r="B26" s="33"/>
      <c r="C26" s="40"/>
      <c r="D26" s="7"/>
    </row>
    <row r="27" spans="2:6" ht="12">
      <c r="B27" s="33"/>
      <c r="C27" s="31"/>
      <c r="F27" s="1"/>
    </row>
    <row r="28" spans="1:4" ht="15.75" thickBot="1">
      <c r="A28" s="10" t="s">
        <v>109</v>
      </c>
      <c r="B28" s="34"/>
      <c r="C28" s="38"/>
      <c r="D28" s="37">
        <f>+C20+B22-B25</f>
        <v>0</v>
      </c>
    </row>
    <row r="29" spans="1:4" ht="12.75" thickTop="1">
      <c r="A29" s="22"/>
      <c r="B29" s="41"/>
      <c r="C29" s="30"/>
      <c r="D29" s="31"/>
    </row>
    <row r="30" spans="1:4" ht="12">
      <c r="A30" s="22"/>
      <c r="B30" s="41"/>
      <c r="C30" s="30"/>
      <c r="D30" s="31"/>
    </row>
    <row r="31" spans="1:4" ht="15">
      <c r="A31" s="233" t="s">
        <v>110</v>
      </c>
      <c r="B31" s="234"/>
      <c r="C31" s="3"/>
      <c r="D31" s="235">
        <f>D15-D28</f>
        <v>0</v>
      </c>
    </row>
    <row r="32" spans="1:4" ht="12.75">
      <c r="A32" s="21"/>
      <c r="B32" s="277"/>
      <c r="C32" s="32"/>
      <c r="D32" s="32"/>
    </row>
    <row r="33" spans="1:4" ht="12">
      <c r="A33" s="249"/>
      <c r="B33" s="249"/>
      <c r="C33" s="249"/>
      <c r="D33" s="249"/>
    </row>
    <row r="34" spans="1:2" ht="13.5">
      <c r="A34" s="254" t="s">
        <v>31</v>
      </c>
      <c r="B34" s="254" t="s">
        <v>33</v>
      </c>
    </row>
    <row r="35" spans="1:2" ht="13.5">
      <c r="A35" s="254"/>
      <c r="B35" s="254"/>
    </row>
    <row r="36" spans="1:2" ht="13.5">
      <c r="A36" s="254" t="s">
        <v>55</v>
      </c>
      <c r="B36" s="254" t="s">
        <v>121</v>
      </c>
    </row>
    <row r="37" ht="12">
      <c r="B37" s="23"/>
    </row>
    <row r="38" ht="12">
      <c r="B38" s="23"/>
    </row>
    <row r="39" spans="1:2" ht="13.5">
      <c r="A39" s="254" t="s">
        <v>33</v>
      </c>
      <c r="B39" s="254" t="s">
        <v>33</v>
      </c>
    </row>
    <row r="40" spans="1:2" ht="13.5">
      <c r="A40" s="254"/>
      <c r="B40" s="254"/>
    </row>
    <row r="41" spans="1:2" ht="13.5">
      <c r="A41" s="254" t="s">
        <v>126</v>
      </c>
      <c r="B41" s="254" t="s">
        <v>131</v>
      </c>
    </row>
  </sheetData>
  <sheetProtection/>
  <mergeCells count="6">
    <mergeCell ref="A4:D4"/>
    <mergeCell ref="A7:D7"/>
    <mergeCell ref="A8:D8"/>
    <mergeCell ref="A1:D1"/>
    <mergeCell ref="A2:D2"/>
    <mergeCell ref="A3:D3"/>
  </mergeCells>
  <printOptions/>
  <pageMargins left="0.5905511811023623" right="0" top="0.984251968503937" bottom="0.984251968503937" header="0" footer="0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zoomScalePageLayoutView="0" workbookViewId="0" topLeftCell="A4">
      <selection activeCell="A10" sqref="A10:IV20"/>
    </sheetView>
  </sheetViews>
  <sheetFormatPr defaultColWidth="11.421875" defaultRowHeight="12.75"/>
  <cols>
    <col min="1" max="1" width="42.421875" style="0" customWidth="1"/>
    <col min="2" max="2" width="18.421875" style="0" customWidth="1"/>
    <col min="3" max="3" width="32.00390625" style="0" bestFit="1" customWidth="1"/>
    <col min="4" max="4" width="57.00390625" style="0" customWidth="1"/>
    <col min="5" max="5" width="34.7109375" style="0" bestFit="1" customWidth="1"/>
  </cols>
  <sheetData>
    <row r="2" spans="1:4" ht="19.5" customHeight="1">
      <c r="A2" s="316" t="s">
        <v>52</v>
      </c>
      <c r="B2" s="316"/>
      <c r="C2" s="316"/>
      <c r="D2" s="316"/>
    </row>
    <row r="3" spans="1:4" ht="19.5" customHeight="1">
      <c r="A3" s="316" t="str">
        <f>+ARQUEO!B3</f>
        <v>PODER JUDICIAL</v>
      </c>
      <c r="B3" s="316"/>
      <c r="C3" s="316"/>
      <c r="D3" s="316"/>
    </row>
    <row r="4" spans="1:4" ht="19.5" customHeight="1">
      <c r="A4" s="316" t="str">
        <f>+ARQUEO!B4</f>
        <v>ADMINISTRACIÓN REGIONAL DE XXXXX</v>
      </c>
      <c r="B4" s="316"/>
      <c r="C4" s="316"/>
      <c r="D4" s="316"/>
    </row>
    <row r="5" spans="1:4" ht="19.5" customHeight="1">
      <c r="A5" s="316" t="str">
        <f>+ARQUEO!B5</f>
        <v>ARQUEO CAJA CHICA AUXILIAR ADMINISTRACIÓN REGIONAL DE XXXXXX</v>
      </c>
      <c r="B5" s="316"/>
      <c r="C5" s="316"/>
      <c r="D5" s="316"/>
    </row>
    <row r="6" spans="1:4" ht="39" customHeight="1">
      <c r="A6" s="319" t="s">
        <v>112</v>
      </c>
      <c r="B6" s="319"/>
      <c r="C6" s="319"/>
      <c r="D6" s="319"/>
    </row>
    <row r="7" ht="19.5" customHeight="1"/>
    <row r="9" spans="1:4" ht="25.5" customHeight="1">
      <c r="A9" s="251" t="s">
        <v>51</v>
      </c>
      <c r="B9" s="252" t="s">
        <v>4</v>
      </c>
      <c r="C9" s="252" t="s">
        <v>57</v>
      </c>
      <c r="D9" s="252" t="s">
        <v>50</v>
      </c>
    </row>
    <row r="10" spans="1:4" s="39" customFormat="1" ht="24.75" customHeight="1">
      <c r="A10" s="260"/>
      <c r="B10" s="299"/>
      <c r="C10" s="103"/>
      <c r="D10" s="102"/>
    </row>
    <row r="11" spans="1:4" s="39" customFormat="1" ht="24.75" customHeight="1">
      <c r="A11" s="260"/>
      <c r="B11" s="299"/>
      <c r="C11" s="103"/>
      <c r="D11" s="160"/>
    </row>
    <row r="12" spans="1:4" s="39" customFormat="1" ht="24.75" customHeight="1">
      <c r="A12" s="261"/>
      <c r="B12" s="299"/>
      <c r="C12" s="250"/>
      <c r="D12" s="160"/>
    </row>
    <row r="13" spans="1:4" s="39" customFormat="1" ht="24.75" customHeight="1">
      <c r="A13" s="261"/>
      <c r="B13" s="299"/>
      <c r="C13" s="250"/>
      <c r="D13" s="160"/>
    </row>
    <row r="14" spans="1:4" s="39" customFormat="1" ht="24.75" customHeight="1">
      <c r="A14" s="261"/>
      <c r="B14" s="299"/>
      <c r="C14" s="250"/>
      <c r="D14" s="160"/>
    </row>
    <row r="15" spans="1:4" s="39" customFormat="1" ht="24.75" customHeight="1">
      <c r="A15" s="261"/>
      <c r="B15" s="299"/>
      <c r="C15" s="250"/>
      <c r="D15" s="160"/>
    </row>
    <row r="16" spans="1:4" s="39" customFormat="1" ht="24.75" customHeight="1">
      <c r="A16" s="168"/>
      <c r="B16" s="298"/>
      <c r="C16" s="171"/>
      <c r="D16" s="170"/>
    </row>
    <row r="17" spans="1:4" s="39" customFormat="1" ht="24.75" customHeight="1">
      <c r="A17" s="168"/>
      <c r="B17" s="169"/>
      <c r="C17" s="171"/>
      <c r="D17" s="170"/>
    </row>
    <row r="18" spans="1:4" s="39" customFormat="1" ht="24.75" customHeight="1">
      <c r="A18" s="168"/>
      <c r="B18" s="169"/>
      <c r="C18" s="171"/>
      <c r="D18" s="170"/>
    </row>
    <row r="19" spans="1:4" s="39" customFormat="1" ht="24.75" customHeight="1">
      <c r="A19" s="168"/>
      <c r="B19" s="169"/>
      <c r="C19" s="171"/>
      <c r="D19" s="170"/>
    </row>
    <row r="20" spans="1:4" s="39" customFormat="1" ht="24.75" customHeight="1">
      <c r="A20" s="168"/>
      <c r="B20" s="169"/>
      <c r="C20" s="171"/>
      <c r="D20" s="170"/>
    </row>
    <row r="21" spans="1:4" s="39" customFormat="1" ht="24.75" customHeight="1">
      <c r="A21" s="168"/>
      <c r="B21" s="169"/>
      <c r="C21" s="171"/>
      <c r="D21" s="170"/>
    </row>
    <row r="22" ht="15">
      <c r="B22" s="285">
        <f>SUM(B10:B21)</f>
        <v>0</v>
      </c>
    </row>
  </sheetData>
  <sheetProtection/>
  <mergeCells count="5">
    <mergeCell ref="A2:D2"/>
    <mergeCell ref="A3:D3"/>
    <mergeCell ref="A4:D4"/>
    <mergeCell ref="A6:D6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8"/>
  <sheetViews>
    <sheetView showGridLines="0" zoomScalePageLayoutView="0" workbookViewId="0" topLeftCell="A1">
      <selection activeCell="D13" sqref="B2:D13"/>
    </sheetView>
  </sheetViews>
  <sheetFormatPr defaultColWidth="11.421875" defaultRowHeight="12.75"/>
  <cols>
    <col min="2" max="2" width="31.28125" style="0" bestFit="1" customWidth="1"/>
    <col min="3" max="3" width="12.00390625" style="0" bestFit="1" customWidth="1"/>
    <col min="4" max="4" width="12.00390625" style="147" bestFit="1" customWidth="1"/>
    <col min="5" max="5" width="12.28125" style="147" bestFit="1" customWidth="1"/>
    <col min="6" max="6" width="12.28125" style="0" bestFit="1" customWidth="1"/>
  </cols>
  <sheetData>
    <row r="1" ht="12">
      <c r="C1" s="147"/>
    </row>
    <row r="2" spans="2:4" ht="19.5" customHeight="1">
      <c r="B2" s="295" t="s">
        <v>38</v>
      </c>
      <c r="C2" s="296" t="s">
        <v>4</v>
      </c>
      <c r="D2" s="297" t="s">
        <v>39</v>
      </c>
    </row>
    <row r="3" spans="2:6" ht="19.5" customHeight="1">
      <c r="B3" s="286" t="s">
        <v>46</v>
      </c>
      <c r="C3" s="287"/>
      <c r="D3" s="288">
        <f>+ARQUEO!F8</f>
        <v>2000000</v>
      </c>
      <c r="F3" s="236"/>
    </row>
    <row r="4" spans="2:7" ht="19.5" customHeight="1">
      <c r="B4" s="286" t="s">
        <v>47</v>
      </c>
      <c r="C4" s="287">
        <f>+ARQUEO!F23</f>
        <v>0</v>
      </c>
      <c r="D4" s="289"/>
      <c r="F4" s="147"/>
      <c r="G4" s="1"/>
    </row>
    <row r="5" spans="2:4" ht="19.5" customHeight="1">
      <c r="B5" s="286" t="str">
        <f>+ARQUEO!B24</f>
        <v>Anticipos pendientes de liquidar</v>
      </c>
      <c r="C5" s="287">
        <f>+ARQUEO!F24</f>
        <v>0</v>
      </c>
      <c r="D5" s="289"/>
    </row>
    <row r="6" spans="2:4" ht="19.5" customHeight="1">
      <c r="B6" s="286" t="str">
        <f>+ARQUEO!B26</f>
        <v>Facturas pendientes de reintegrar:</v>
      </c>
      <c r="C6" s="287">
        <f>+ARQUEO!F26</f>
        <v>0</v>
      </c>
      <c r="D6" s="289"/>
    </row>
    <row r="7" spans="2:4" ht="19.5" customHeight="1">
      <c r="B7" s="286" t="s">
        <v>118</v>
      </c>
      <c r="C7" s="287">
        <f>+ARQUEO!F28</f>
        <v>0</v>
      </c>
      <c r="D7" s="289"/>
    </row>
    <row r="8" spans="2:4" ht="19.5" customHeight="1">
      <c r="B8" s="286" t="s">
        <v>44</v>
      </c>
      <c r="C8" s="287">
        <f>+ARQUEO!F30</f>
        <v>0</v>
      </c>
      <c r="D8" s="289"/>
    </row>
    <row r="9" spans="2:4" ht="19.5" customHeight="1">
      <c r="B9" s="286" t="str">
        <f>+ARQUEO!B32</f>
        <v>Saldo en Tarjeta conciliado:</v>
      </c>
      <c r="C9" s="287">
        <f>+ARQUEO!F32</f>
        <v>0</v>
      </c>
      <c r="D9" s="289"/>
    </row>
    <row r="10" spans="2:4" ht="19.5" customHeight="1">
      <c r="B10" s="290" t="s">
        <v>48</v>
      </c>
      <c r="C10" s="287"/>
      <c r="D10" s="289"/>
    </row>
    <row r="11" spans="2:4" ht="19.5" customHeight="1">
      <c r="B11" s="286" t="s">
        <v>49</v>
      </c>
      <c r="C11" s="287">
        <f>+ARQUEO!F39</f>
        <v>0</v>
      </c>
      <c r="D11" s="289"/>
    </row>
    <row r="12" spans="2:4" ht="19.5" customHeight="1" thickBot="1">
      <c r="B12" s="291" t="s">
        <v>6</v>
      </c>
      <c r="C12" s="303">
        <f>SUM(C4:C9)-C11</f>
        <v>0</v>
      </c>
      <c r="D12" s="304">
        <f>+D3</f>
        <v>2000000</v>
      </c>
    </row>
    <row r="13" spans="2:4" ht="19.5" customHeight="1" thickTop="1">
      <c r="B13" s="292" t="s">
        <v>45</v>
      </c>
      <c r="C13" s="293"/>
      <c r="D13" s="294">
        <f>+C12-D12</f>
        <v>-2000000</v>
      </c>
    </row>
    <row r="14" spans="2:4" ht="12">
      <c r="B14" s="7"/>
      <c r="C14" s="126"/>
      <c r="D14" s="126"/>
    </row>
    <row r="15" spans="2:4" ht="12">
      <c r="B15" s="7"/>
      <c r="C15" s="126"/>
      <c r="D15" s="126"/>
    </row>
    <row r="16" spans="2:4" ht="12">
      <c r="B16" s="7"/>
      <c r="C16" s="126"/>
      <c r="D16" s="126"/>
    </row>
    <row r="17" spans="2:4" ht="12">
      <c r="B17" s="7"/>
      <c r="C17" s="126"/>
      <c r="D17" s="126"/>
    </row>
    <row r="18" spans="2:4" ht="12">
      <c r="B18" s="7"/>
      <c r="C18" s="126"/>
      <c r="D18" s="126"/>
    </row>
    <row r="19" spans="2:4" ht="12">
      <c r="B19" s="7"/>
      <c r="C19" s="126"/>
      <c r="D19" s="126"/>
    </row>
    <row r="20" spans="2:5" ht="12">
      <c r="B20" s="7"/>
      <c r="C20" s="126"/>
      <c r="D20" s="126"/>
      <c r="E20" s="126"/>
    </row>
    <row r="21" spans="2:5" ht="12">
      <c r="B21" s="57"/>
      <c r="C21" s="164"/>
      <c r="D21" s="59"/>
      <c r="E21" s="59"/>
    </row>
    <row r="22" spans="2:5" ht="12">
      <c r="B22" s="57"/>
      <c r="C22" s="164"/>
      <c r="D22" s="59"/>
      <c r="E22" s="59"/>
    </row>
    <row r="23" spans="2:5" ht="12.75">
      <c r="B23" s="14"/>
      <c r="C23" s="165"/>
      <c r="D23" s="14"/>
      <c r="E23" s="14"/>
    </row>
    <row r="24" spans="3:5" ht="12">
      <c r="C24" s="147"/>
      <c r="E24" s="126"/>
    </row>
    <row r="25" spans="3:6" ht="12">
      <c r="C25" s="147"/>
      <c r="F25" s="149"/>
    </row>
    <row r="26" ht="12">
      <c r="C26" s="147"/>
    </row>
    <row r="27" ht="12">
      <c r="C27" s="147"/>
    </row>
    <row r="28" ht="12">
      <c r="C28" s="1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U129"/>
  <sheetViews>
    <sheetView tabSelected="1" zoomScalePageLayoutView="0" workbookViewId="0" topLeftCell="D1">
      <selection activeCell="I16" sqref="I16"/>
    </sheetView>
  </sheetViews>
  <sheetFormatPr defaultColWidth="11.421875" defaultRowHeight="12.75"/>
  <cols>
    <col min="1" max="2" width="0" style="175" hidden="1" customWidth="1"/>
    <col min="3" max="3" width="2.421875" style="175" customWidth="1"/>
    <col min="4" max="4" width="20.57421875" style="175" customWidth="1"/>
    <col min="5" max="5" width="17.28125" style="175" bestFit="1" customWidth="1"/>
    <col min="6" max="6" width="21.00390625" style="175" customWidth="1"/>
    <col min="7" max="7" width="0" style="175" hidden="1" customWidth="1"/>
    <col min="8" max="8" width="26.7109375" style="175" customWidth="1"/>
    <col min="9" max="9" width="24.8515625" style="175" customWidth="1"/>
    <col min="10" max="10" width="18.00390625" style="176" customWidth="1"/>
    <col min="11" max="11" width="19.140625" style="175" customWidth="1"/>
    <col min="12" max="12" width="25.421875" style="176" customWidth="1"/>
    <col min="13" max="13" width="20.7109375" style="175" bestFit="1" customWidth="1"/>
    <col min="14" max="14" width="15.28125" style="175" customWidth="1"/>
    <col min="15" max="15" width="14.28125" style="175" customWidth="1"/>
    <col min="16" max="17" width="11.57421875" style="175" customWidth="1"/>
    <col min="18" max="16384" width="11.421875" style="175" customWidth="1"/>
  </cols>
  <sheetData>
    <row r="2" spans="4:13" ht="12.75">
      <c r="D2" s="320" t="s">
        <v>53</v>
      </c>
      <c r="E2" s="320"/>
      <c r="F2" s="320"/>
      <c r="G2" s="320"/>
      <c r="H2" s="320"/>
      <c r="I2" s="320"/>
      <c r="J2" s="320"/>
      <c r="K2" s="320"/>
      <c r="L2" s="320"/>
      <c r="M2" s="320"/>
    </row>
    <row r="3" spans="4:13" ht="12.75">
      <c r="D3" s="321" t="s">
        <v>114</v>
      </c>
      <c r="E3" s="321"/>
      <c r="F3" s="321"/>
      <c r="G3" s="321"/>
      <c r="H3" s="321"/>
      <c r="I3" s="321"/>
      <c r="J3" s="321"/>
      <c r="K3" s="321"/>
      <c r="L3" s="321"/>
      <c r="M3" s="321"/>
    </row>
    <row r="4" spans="3:13" ht="12.75">
      <c r="C4" s="225"/>
      <c r="D4" s="320" t="s">
        <v>138</v>
      </c>
      <c r="E4" s="320"/>
      <c r="F4" s="320"/>
      <c r="G4" s="320"/>
      <c r="H4" s="320"/>
      <c r="I4" s="320"/>
      <c r="J4" s="320"/>
      <c r="K4" s="320"/>
      <c r="L4" s="320"/>
      <c r="M4" s="320"/>
    </row>
    <row r="5" spans="2:13" ht="13.5" thickBot="1">
      <c r="B5" s="178"/>
      <c r="C5" s="178"/>
      <c r="D5" s="320" t="s">
        <v>128</v>
      </c>
      <c r="E5" s="320"/>
      <c r="F5" s="320"/>
      <c r="G5" s="320"/>
      <c r="H5" s="320"/>
      <c r="I5" s="320"/>
      <c r="J5" s="320"/>
      <c r="K5" s="320"/>
      <c r="L5" s="320"/>
      <c r="M5" s="320"/>
    </row>
    <row r="6" spans="2:13" s="178" customFormat="1" ht="12.75">
      <c r="B6" s="224"/>
      <c r="C6" s="215"/>
      <c r="D6" s="223"/>
      <c r="E6" s="222"/>
      <c r="F6" s="221" t="s">
        <v>104</v>
      </c>
      <c r="G6" s="222"/>
      <c r="H6" s="221" t="s">
        <v>103</v>
      </c>
      <c r="I6" s="222"/>
      <c r="J6" s="221" t="s">
        <v>102</v>
      </c>
      <c r="K6" s="221" t="s">
        <v>101</v>
      </c>
      <c r="L6" s="221"/>
      <c r="M6" s="220"/>
    </row>
    <row r="7" spans="2:13" s="178" customFormat="1" ht="12.75">
      <c r="B7" s="219"/>
      <c r="C7" s="217"/>
      <c r="D7" s="214"/>
      <c r="E7" s="213" t="s">
        <v>100</v>
      </c>
      <c r="F7" s="213" t="s">
        <v>99</v>
      </c>
      <c r="G7" s="213" t="s">
        <v>98</v>
      </c>
      <c r="H7" s="213" t="s">
        <v>97</v>
      </c>
      <c r="I7" s="213" t="s">
        <v>96</v>
      </c>
      <c r="J7" s="213" t="s">
        <v>95</v>
      </c>
      <c r="K7" s="213" t="s">
        <v>94</v>
      </c>
      <c r="L7" s="213" t="s">
        <v>93</v>
      </c>
      <c r="M7" s="212" t="s">
        <v>92</v>
      </c>
    </row>
    <row r="8" spans="2:13" s="178" customFormat="1" ht="12.75">
      <c r="B8" s="219" t="s">
        <v>91</v>
      </c>
      <c r="C8" s="217"/>
      <c r="D8" s="214" t="s">
        <v>91</v>
      </c>
      <c r="E8" s="213" t="s">
        <v>90</v>
      </c>
      <c r="F8" s="213" t="s">
        <v>89</v>
      </c>
      <c r="G8" s="213" t="s">
        <v>88</v>
      </c>
      <c r="H8" s="213" t="s">
        <v>87</v>
      </c>
      <c r="I8" s="213" t="s">
        <v>86</v>
      </c>
      <c r="J8" s="213" t="s">
        <v>85</v>
      </c>
      <c r="K8" s="213" t="s">
        <v>84</v>
      </c>
      <c r="L8" s="213" t="s">
        <v>83</v>
      </c>
      <c r="M8" s="212" t="s">
        <v>82</v>
      </c>
    </row>
    <row r="9" spans="2:17" s="178" customFormat="1" ht="13.5" thickBot="1">
      <c r="B9" s="218" t="s">
        <v>81</v>
      </c>
      <c r="C9" s="217"/>
      <c r="D9" s="214" t="s">
        <v>81</v>
      </c>
      <c r="E9" s="213" t="s">
        <v>79</v>
      </c>
      <c r="F9" s="213" t="s">
        <v>80</v>
      </c>
      <c r="G9" s="213" t="s">
        <v>79</v>
      </c>
      <c r="H9" s="213" t="s">
        <v>78</v>
      </c>
      <c r="I9" s="213" t="s">
        <v>77</v>
      </c>
      <c r="J9" s="213" t="s">
        <v>76</v>
      </c>
      <c r="K9" s="213" t="s">
        <v>75</v>
      </c>
      <c r="L9" s="213" t="s">
        <v>74</v>
      </c>
      <c r="M9" s="212"/>
      <c r="P9" s="211"/>
      <c r="Q9" s="211"/>
    </row>
    <row r="10" spans="2:17" s="178" customFormat="1" ht="12.75">
      <c r="B10" s="216"/>
      <c r="C10" s="215"/>
      <c r="D10" s="214"/>
      <c r="E10" s="213"/>
      <c r="F10" s="213"/>
      <c r="G10" s="213"/>
      <c r="H10" s="213"/>
      <c r="I10" s="213"/>
      <c r="J10" s="213"/>
      <c r="K10" s="213"/>
      <c r="L10" s="213"/>
      <c r="M10" s="212"/>
      <c r="P10" s="211"/>
      <c r="Q10" s="211"/>
    </row>
    <row r="11" spans="2:17" ht="12.75">
      <c r="B11" s="206" t="s">
        <v>73</v>
      </c>
      <c r="C11" s="205"/>
      <c r="D11" s="189"/>
      <c r="E11" s="210"/>
      <c r="F11" s="210"/>
      <c r="G11" s="210"/>
      <c r="H11" s="209"/>
      <c r="I11" s="210"/>
      <c r="J11" s="209"/>
      <c r="K11" s="208"/>
      <c r="L11" s="199"/>
      <c r="M11" s="189"/>
      <c r="P11" s="177"/>
      <c r="Q11" s="177"/>
    </row>
    <row r="12" spans="2:17" ht="12.75">
      <c r="B12" s="206" t="s">
        <v>72</v>
      </c>
      <c r="C12" s="205"/>
      <c r="D12" s="185" t="s">
        <v>71</v>
      </c>
      <c r="E12" s="203">
        <v>2000000</v>
      </c>
      <c r="F12" s="203">
        <f>M49</f>
        <v>0</v>
      </c>
      <c r="G12" s="204">
        <f>+F12/E12</f>
        <v>0</v>
      </c>
      <c r="H12" s="204">
        <v>0</v>
      </c>
      <c r="I12" s="203">
        <f>+F12+H12</f>
        <v>0</v>
      </c>
      <c r="J12" s="203">
        <f>+I12/E12</f>
        <v>0</v>
      </c>
      <c r="K12" s="203">
        <f>+I12/1.61</f>
        <v>0</v>
      </c>
      <c r="L12" s="207">
        <v>2350000</v>
      </c>
      <c r="M12" s="207">
        <f>+L12-E12</f>
        <v>350000</v>
      </c>
      <c r="P12" s="177"/>
      <c r="Q12" s="177"/>
    </row>
    <row r="13" spans="2:17" ht="25.5" customHeight="1">
      <c r="B13" s="206" t="s">
        <v>70</v>
      </c>
      <c r="C13" s="205"/>
      <c r="D13" s="271" t="s">
        <v>119</v>
      </c>
      <c r="E13" s="204"/>
      <c r="F13" s="204"/>
      <c r="G13" s="204"/>
      <c r="H13" s="204"/>
      <c r="I13" s="203"/>
      <c r="J13" s="203"/>
      <c r="K13" s="202"/>
      <c r="L13" s="185"/>
      <c r="M13" s="189"/>
      <c r="P13" s="177"/>
      <c r="Q13" s="177"/>
    </row>
    <row r="14" spans="2:21" ht="14.25">
      <c r="B14" s="178" t="s">
        <v>69</v>
      </c>
      <c r="C14" s="178"/>
      <c r="G14" s="201"/>
      <c r="K14" s="200" t="s">
        <v>130</v>
      </c>
      <c r="L14" s="200"/>
      <c r="M14" s="200"/>
      <c r="O14" s="192"/>
      <c r="P14" s="191"/>
      <c r="Q14" s="193"/>
      <c r="R14" s="196"/>
      <c r="S14" s="196"/>
      <c r="T14" s="196"/>
      <c r="U14" s="196"/>
    </row>
    <row r="15" spans="4:21" ht="14.25">
      <c r="D15" s="178" t="s">
        <v>68</v>
      </c>
      <c r="G15" s="178"/>
      <c r="H15" s="178"/>
      <c r="K15" s="259" t="s">
        <v>67</v>
      </c>
      <c r="L15" s="185" t="s">
        <v>66</v>
      </c>
      <c r="M15" s="207" t="s">
        <v>65</v>
      </c>
      <c r="S15" s="196"/>
      <c r="T15" s="196"/>
      <c r="U15" s="196"/>
    </row>
    <row r="16" spans="4:21" ht="14.25">
      <c r="D16" s="178" t="s">
        <v>64</v>
      </c>
      <c r="K16" s="258"/>
      <c r="L16" s="195"/>
      <c r="M16" s="194"/>
      <c r="N16" s="282"/>
      <c r="O16" s="140"/>
      <c r="P16" s="283"/>
      <c r="Q16" s="192"/>
      <c r="R16" s="191"/>
      <c r="S16" s="196"/>
      <c r="T16" s="196"/>
      <c r="U16" s="196"/>
    </row>
    <row r="17" spans="4:21" ht="14.25">
      <c r="D17" s="178" t="s">
        <v>63</v>
      </c>
      <c r="K17" s="258"/>
      <c r="L17" s="195"/>
      <c r="M17" s="194"/>
      <c r="N17" s="282"/>
      <c r="O17" s="140"/>
      <c r="P17" s="283"/>
      <c r="Q17" s="192"/>
      <c r="R17" s="191"/>
      <c r="S17" s="196"/>
      <c r="T17" s="196"/>
      <c r="U17" s="196"/>
    </row>
    <row r="18" spans="11:21" ht="14.25">
      <c r="K18" s="258"/>
      <c r="L18" s="195"/>
      <c r="M18" s="194"/>
      <c r="N18" s="282"/>
      <c r="O18" s="140"/>
      <c r="P18" s="283"/>
      <c r="Q18" s="192"/>
      <c r="R18" s="191"/>
      <c r="S18" s="196"/>
      <c r="T18" s="196"/>
      <c r="U18" s="196"/>
    </row>
    <row r="19" spans="4:21" ht="14.25">
      <c r="D19" s="198"/>
      <c r="E19" s="197"/>
      <c r="F19" s="197"/>
      <c r="G19" s="197"/>
      <c r="H19" s="197"/>
      <c r="K19" s="258"/>
      <c r="L19" s="195"/>
      <c r="M19" s="194"/>
      <c r="N19" s="282"/>
      <c r="O19" s="140"/>
      <c r="P19" s="283"/>
      <c r="Q19" s="192"/>
      <c r="R19" s="191"/>
      <c r="S19" s="196"/>
      <c r="T19" s="196"/>
      <c r="U19" s="196"/>
    </row>
    <row r="20" spans="6:21" ht="14.25">
      <c r="F20" s="178"/>
      <c r="G20" s="178"/>
      <c r="K20" s="258"/>
      <c r="L20" s="195"/>
      <c r="M20" s="194"/>
      <c r="N20" s="282"/>
      <c r="O20" s="140"/>
      <c r="P20" s="283"/>
      <c r="Q20" s="192"/>
      <c r="R20" s="191"/>
      <c r="S20" s="196"/>
      <c r="T20" s="196"/>
      <c r="U20" s="196"/>
    </row>
    <row r="21" spans="6:21" ht="14.25">
      <c r="F21" s="178"/>
      <c r="G21" s="178"/>
      <c r="K21" s="258"/>
      <c r="L21" s="195"/>
      <c r="M21" s="194"/>
      <c r="N21" s="282"/>
      <c r="O21" s="140"/>
      <c r="P21" s="283"/>
      <c r="Q21" s="192"/>
      <c r="R21" s="191"/>
      <c r="S21" s="196"/>
      <c r="T21" s="196"/>
      <c r="U21" s="196"/>
    </row>
    <row r="22" spans="6:21" ht="14.25">
      <c r="F22" s="178"/>
      <c r="G22" s="178"/>
      <c r="K22" s="258"/>
      <c r="L22" s="195"/>
      <c r="M22" s="194"/>
      <c r="N22" s="282"/>
      <c r="O22" s="140"/>
      <c r="P22" s="283"/>
      <c r="Q22" s="192"/>
      <c r="R22" s="191"/>
      <c r="S22" s="196"/>
      <c r="T22" s="196"/>
      <c r="U22" s="196"/>
    </row>
    <row r="23" spans="11:21" ht="14.25">
      <c r="K23" s="258"/>
      <c r="L23" s="195"/>
      <c r="M23" s="194"/>
      <c r="N23" s="282"/>
      <c r="O23" s="140"/>
      <c r="P23" s="283"/>
      <c r="Q23" s="192"/>
      <c r="R23" s="191"/>
      <c r="S23" s="196"/>
      <c r="T23" s="196"/>
      <c r="U23" s="196"/>
    </row>
    <row r="24" spans="7:21" ht="14.25">
      <c r="G24" s="178"/>
      <c r="K24" s="258"/>
      <c r="L24" s="195"/>
      <c r="M24" s="194"/>
      <c r="N24" s="282"/>
      <c r="O24" s="140"/>
      <c r="P24" s="283"/>
      <c r="Q24" s="192"/>
      <c r="R24" s="191"/>
      <c r="S24" s="196"/>
      <c r="T24" s="196"/>
      <c r="U24" s="196"/>
    </row>
    <row r="25" spans="4:21" ht="14.25">
      <c r="D25" s="253"/>
      <c r="F25" s="253"/>
      <c r="G25" s="178"/>
      <c r="K25" s="258"/>
      <c r="L25" s="195"/>
      <c r="M25" s="194"/>
      <c r="N25" s="282"/>
      <c r="O25" s="140"/>
      <c r="P25" s="283"/>
      <c r="Q25" s="192"/>
      <c r="R25" s="191"/>
      <c r="S25" s="196"/>
      <c r="T25" s="196"/>
      <c r="U25" s="196"/>
    </row>
    <row r="26" spans="7:21" ht="14.25">
      <c r="G26" s="178"/>
      <c r="K26" s="258"/>
      <c r="L26" s="195"/>
      <c r="M26" s="194"/>
      <c r="N26" s="282"/>
      <c r="O26" s="140"/>
      <c r="P26" s="283"/>
      <c r="Q26" s="192"/>
      <c r="R26" s="191"/>
      <c r="S26" s="196"/>
      <c r="T26" s="196"/>
      <c r="U26" s="196"/>
    </row>
    <row r="27" spans="7:21" ht="14.25">
      <c r="G27" s="178"/>
      <c r="K27" s="258"/>
      <c r="L27" s="195"/>
      <c r="M27" s="194"/>
      <c r="N27" s="282"/>
      <c r="O27" s="140"/>
      <c r="P27" s="283"/>
      <c r="Q27" s="192"/>
      <c r="R27" s="191"/>
      <c r="S27" s="196"/>
      <c r="T27" s="196"/>
      <c r="U27" s="196"/>
    </row>
    <row r="28" spans="7:21" ht="14.25">
      <c r="G28" s="178"/>
      <c r="K28" s="258"/>
      <c r="L28" s="195"/>
      <c r="M28" s="194"/>
      <c r="N28" s="282"/>
      <c r="O28" s="140"/>
      <c r="P28" s="283"/>
      <c r="Q28" s="192"/>
      <c r="R28" s="191"/>
      <c r="S28" s="196"/>
      <c r="T28" s="196"/>
      <c r="U28" s="196"/>
    </row>
    <row r="29" spans="7:21" ht="14.25">
      <c r="G29" s="178"/>
      <c r="K29" s="258"/>
      <c r="L29" s="195"/>
      <c r="M29" s="194"/>
      <c r="N29" s="282"/>
      <c r="O29" s="140"/>
      <c r="P29" s="283"/>
      <c r="Q29" s="192"/>
      <c r="R29" s="191"/>
      <c r="S29" s="196"/>
      <c r="T29" s="196"/>
      <c r="U29" s="196"/>
    </row>
    <row r="30" spans="11:21" ht="14.25">
      <c r="K30" s="258"/>
      <c r="L30" s="195"/>
      <c r="M30" s="194"/>
      <c r="N30" s="282"/>
      <c r="O30" s="140"/>
      <c r="P30" s="283"/>
      <c r="Q30" s="192"/>
      <c r="R30" s="191"/>
      <c r="S30" s="196"/>
      <c r="T30" s="196"/>
      <c r="U30" s="196"/>
    </row>
    <row r="31" spans="11:21" ht="15" customHeight="1">
      <c r="K31" s="258"/>
      <c r="L31" s="195"/>
      <c r="M31" s="194"/>
      <c r="N31" s="282"/>
      <c r="O31" s="140"/>
      <c r="P31" s="283"/>
      <c r="Q31" s="192"/>
      <c r="R31" s="191"/>
      <c r="S31" s="196"/>
      <c r="T31" s="196"/>
      <c r="U31" s="196"/>
    </row>
    <row r="32" spans="11:21" ht="15" customHeight="1">
      <c r="K32" s="258"/>
      <c r="L32" s="195"/>
      <c r="M32" s="194"/>
      <c r="N32" s="282"/>
      <c r="O32" s="140"/>
      <c r="P32" s="283"/>
      <c r="Q32" s="192"/>
      <c r="R32" s="191"/>
      <c r="S32" s="196"/>
      <c r="T32" s="196"/>
      <c r="U32" s="196"/>
    </row>
    <row r="33" spans="11:21" ht="15" customHeight="1">
      <c r="K33" s="258"/>
      <c r="L33" s="195"/>
      <c r="M33" s="194"/>
      <c r="N33" s="282"/>
      <c r="O33" s="140"/>
      <c r="P33" s="283"/>
      <c r="Q33" s="192"/>
      <c r="R33" s="191"/>
      <c r="S33" s="196"/>
      <c r="T33" s="196"/>
      <c r="U33" s="196"/>
    </row>
    <row r="34" spans="7:21" ht="15" customHeight="1">
      <c r="G34" s="178"/>
      <c r="K34" s="258"/>
      <c r="L34" s="195"/>
      <c r="M34" s="194"/>
      <c r="N34" s="282"/>
      <c r="O34" s="140"/>
      <c r="P34" s="283"/>
      <c r="Q34" s="192"/>
      <c r="R34" s="191"/>
      <c r="S34" s="196"/>
      <c r="T34" s="196"/>
      <c r="U34" s="196"/>
    </row>
    <row r="35" spans="11:21" ht="15" customHeight="1">
      <c r="K35" s="258"/>
      <c r="L35" s="195"/>
      <c r="M35" s="194"/>
      <c r="N35" s="282"/>
      <c r="O35" s="140"/>
      <c r="P35" s="283"/>
      <c r="Q35" s="192"/>
      <c r="R35" s="191"/>
      <c r="S35" s="196"/>
      <c r="T35" s="196"/>
      <c r="U35" s="196"/>
    </row>
    <row r="36" spans="7:21" ht="15" customHeight="1">
      <c r="G36" s="178"/>
      <c r="I36" s="254"/>
      <c r="K36" s="258"/>
      <c r="L36" s="195"/>
      <c r="M36" s="194"/>
      <c r="N36" s="282"/>
      <c r="O36" s="140"/>
      <c r="P36" s="283"/>
      <c r="Q36" s="192"/>
      <c r="R36" s="191"/>
      <c r="S36" s="196"/>
      <c r="T36" s="196"/>
      <c r="U36" s="196"/>
    </row>
    <row r="37" spans="7:21" ht="15" customHeight="1">
      <c r="G37" s="178"/>
      <c r="I37" s="254"/>
      <c r="K37" s="258"/>
      <c r="L37" s="195"/>
      <c r="M37" s="194"/>
      <c r="N37" s="282"/>
      <c r="O37" s="140"/>
      <c r="P37" s="283"/>
      <c r="Q37" s="192"/>
      <c r="R37" s="191"/>
      <c r="S37" s="196"/>
      <c r="T37" s="196"/>
      <c r="U37" s="196"/>
    </row>
    <row r="38" spans="7:21" ht="15" customHeight="1">
      <c r="G38" s="178"/>
      <c r="I38" s="254"/>
      <c r="K38" s="258"/>
      <c r="L38" s="195"/>
      <c r="M38" s="194"/>
      <c r="N38" s="282"/>
      <c r="O38" s="140"/>
      <c r="P38" s="283"/>
      <c r="Q38" s="192"/>
      <c r="R38" s="191"/>
      <c r="S38" s="196"/>
      <c r="T38" s="196"/>
      <c r="U38" s="196"/>
    </row>
    <row r="39" spans="4:21" ht="15" customHeight="1">
      <c r="D39" s="253"/>
      <c r="G39" s="178"/>
      <c r="K39" s="258"/>
      <c r="L39" s="195"/>
      <c r="M39" s="194"/>
      <c r="N39" s="282"/>
      <c r="O39" s="140"/>
      <c r="P39" s="283"/>
      <c r="Q39" s="192"/>
      <c r="R39" s="191"/>
      <c r="S39" s="196"/>
      <c r="T39" s="196"/>
      <c r="U39" s="196"/>
    </row>
    <row r="40" spans="4:21" ht="15" customHeight="1">
      <c r="D40" s="278" t="s">
        <v>31</v>
      </c>
      <c r="F40" s="279" t="s">
        <v>33</v>
      </c>
      <c r="G40" s="176"/>
      <c r="K40" s="258"/>
      <c r="L40" s="195"/>
      <c r="M40" s="194"/>
      <c r="N40" s="282"/>
      <c r="O40" s="140"/>
      <c r="P40" s="283"/>
      <c r="Q40" s="192"/>
      <c r="R40" s="191"/>
      <c r="S40" s="196"/>
      <c r="T40" s="196"/>
      <c r="U40" s="196"/>
    </row>
    <row r="41" spans="4:21" ht="15" customHeight="1">
      <c r="D41" s="278" t="s">
        <v>127</v>
      </c>
      <c r="F41" s="279" t="s">
        <v>120</v>
      </c>
      <c r="G41" s="178"/>
      <c r="K41" s="258"/>
      <c r="L41" s="195"/>
      <c r="M41" s="194"/>
      <c r="N41" s="282"/>
      <c r="O41" s="140"/>
      <c r="P41" s="283"/>
      <c r="Q41" s="192"/>
      <c r="R41" s="191"/>
      <c r="S41" s="196"/>
      <c r="T41" s="196"/>
      <c r="U41" s="196"/>
    </row>
    <row r="42" spans="4:21" ht="15" customHeight="1">
      <c r="D42" s="278" t="s">
        <v>55</v>
      </c>
      <c r="F42" s="279" t="s">
        <v>121</v>
      </c>
      <c r="G42" s="178"/>
      <c r="K42" s="258"/>
      <c r="L42" s="195"/>
      <c r="M42" s="194"/>
      <c r="N42" s="282"/>
      <c r="O42" s="140"/>
      <c r="P42" s="283"/>
      <c r="Q42" s="192"/>
      <c r="R42" s="191"/>
      <c r="S42" s="196"/>
      <c r="T42" s="196"/>
      <c r="U42" s="196"/>
    </row>
    <row r="43" spans="4:17" ht="12.75">
      <c r="D43" s="280"/>
      <c r="E43" s="280"/>
      <c r="F43" s="280"/>
      <c r="K43" s="258"/>
      <c r="L43" s="195"/>
      <c r="M43" s="194"/>
      <c r="P43" s="177"/>
      <c r="Q43" s="177"/>
    </row>
    <row r="44" spans="4:17" ht="12.75">
      <c r="D44" s="280"/>
      <c r="E44" s="280"/>
      <c r="F44" s="280"/>
      <c r="K44" s="258"/>
      <c r="L44" s="195"/>
      <c r="M44" s="194"/>
      <c r="P44" s="177"/>
      <c r="Q44" s="177"/>
    </row>
    <row r="45" spans="4:17" ht="14.25">
      <c r="D45" s="278"/>
      <c r="F45" s="278" t="s">
        <v>33</v>
      </c>
      <c r="K45" s="258"/>
      <c r="L45" s="195"/>
      <c r="M45" s="194"/>
      <c r="P45" s="177"/>
      <c r="Q45" s="177"/>
    </row>
    <row r="46" spans="4:17" ht="14.25">
      <c r="D46" s="278"/>
      <c r="F46" s="278" t="s">
        <v>122</v>
      </c>
      <c r="K46" s="258"/>
      <c r="L46" s="195"/>
      <c r="M46" s="194"/>
      <c r="P46" s="177"/>
      <c r="Q46" s="177"/>
    </row>
    <row r="47" spans="4:17" ht="14.25">
      <c r="D47" s="278"/>
      <c r="F47" s="278" t="s">
        <v>123</v>
      </c>
      <c r="K47" s="281">
        <f>+COUNT(K16:K46)</f>
        <v>0</v>
      </c>
      <c r="L47" s="185" t="s">
        <v>62</v>
      </c>
      <c r="M47" s="190">
        <f>SUM(M16:M46)</f>
        <v>0</v>
      </c>
      <c r="P47" s="177"/>
      <c r="Q47" s="177"/>
    </row>
    <row r="48" spans="6:17" ht="12.75">
      <c r="F48" s="178"/>
      <c r="G48" s="178"/>
      <c r="K48" s="189"/>
      <c r="L48" s="185" t="s">
        <v>61</v>
      </c>
      <c r="M48" s="190">
        <f>+E12</f>
        <v>2000000</v>
      </c>
      <c r="P48" s="177"/>
      <c r="Q48" s="177"/>
    </row>
    <row r="49" spans="6:17" ht="12.75">
      <c r="F49" s="178"/>
      <c r="G49" s="178"/>
      <c r="K49" s="189"/>
      <c r="L49" s="185" t="s">
        <v>60</v>
      </c>
      <c r="M49" s="190">
        <f>+M47/4</f>
        <v>0</v>
      </c>
      <c r="P49" s="177"/>
      <c r="Q49" s="177"/>
    </row>
    <row r="50" spans="6:17" ht="12.75">
      <c r="F50" s="178"/>
      <c r="G50" s="178"/>
      <c r="K50" s="189"/>
      <c r="L50" s="188" t="s">
        <v>59</v>
      </c>
      <c r="M50" s="187">
        <f>+M49/M48</f>
        <v>0</v>
      </c>
      <c r="P50" s="177"/>
      <c r="Q50" s="177"/>
    </row>
    <row r="51" spans="6:17" ht="12.75">
      <c r="F51" s="178"/>
      <c r="G51" s="178"/>
      <c r="K51" s="186"/>
      <c r="L51" s="185" t="s">
        <v>58</v>
      </c>
      <c r="M51" s="184">
        <f>+K47/16</f>
        <v>0</v>
      </c>
      <c r="P51" s="177"/>
      <c r="Q51" s="177"/>
    </row>
    <row r="52" spans="10:17" ht="12.75" customHeight="1">
      <c r="J52" s="175"/>
      <c r="K52" s="183"/>
      <c r="L52" s="182"/>
      <c r="M52" s="181"/>
      <c r="N52" s="180"/>
      <c r="P52" s="177"/>
      <c r="Q52" s="177"/>
    </row>
    <row r="53" spans="10:21" ht="12.75" customHeight="1">
      <c r="J53" s="175"/>
      <c r="K53" s="183"/>
      <c r="L53" s="182"/>
      <c r="M53" s="181"/>
      <c r="Q53" s="177"/>
      <c r="R53" s="177"/>
      <c r="S53" s="177"/>
      <c r="T53" s="177"/>
      <c r="U53" s="177"/>
    </row>
    <row r="54" spans="10:21" ht="12.75" customHeight="1">
      <c r="J54" s="175"/>
      <c r="K54" s="183"/>
      <c r="L54" s="182"/>
      <c r="M54" s="181"/>
      <c r="N54" s="179"/>
      <c r="Q54" s="177"/>
      <c r="R54" s="177"/>
      <c r="S54" s="177"/>
      <c r="T54" s="177"/>
      <c r="U54" s="177"/>
    </row>
    <row r="55" spans="10:21" ht="12.75" customHeight="1">
      <c r="J55" s="175"/>
      <c r="K55" s="183"/>
      <c r="L55" s="182"/>
      <c r="M55" s="181"/>
      <c r="Q55" s="177"/>
      <c r="R55" s="177"/>
      <c r="S55" s="177"/>
      <c r="T55" s="177"/>
      <c r="U55" s="177"/>
    </row>
    <row r="56" spans="4:21" ht="12.75" customHeight="1">
      <c r="D56" s="178"/>
      <c r="J56" s="175"/>
      <c r="K56" s="256"/>
      <c r="L56" s="182"/>
      <c r="M56" s="181"/>
      <c r="Q56" s="177"/>
      <c r="R56" s="177"/>
      <c r="S56" s="177"/>
      <c r="T56" s="177"/>
      <c r="U56" s="177"/>
    </row>
    <row r="57" spans="10:21" ht="12.75" customHeight="1">
      <c r="J57" s="175"/>
      <c r="K57" s="255"/>
      <c r="Q57" s="177"/>
      <c r="R57" s="177"/>
      <c r="S57" s="177"/>
      <c r="T57" s="177"/>
      <c r="U57" s="177"/>
    </row>
    <row r="58" spans="10:21" ht="12.75" customHeight="1">
      <c r="J58" s="175"/>
      <c r="K58" s="255"/>
      <c r="Q58" s="177"/>
      <c r="R58" s="177"/>
      <c r="S58" s="177"/>
      <c r="T58" s="177"/>
      <c r="U58" s="177"/>
    </row>
    <row r="59" spans="10:21" ht="12.75">
      <c r="J59" s="175"/>
      <c r="K59" s="255"/>
      <c r="Q59" s="177"/>
      <c r="R59" s="177"/>
      <c r="S59" s="177"/>
      <c r="T59" s="177"/>
      <c r="U59" s="177"/>
    </row>
    <row r="60" spans="10:21" ht="12.75">
      <c r="J60" s="175"/>
      <c r="K60" s="255"/>
      <c r="Q60" s="177"/>
      <c r="R60" s="177"/>
      <c r="S60" s="177"/>
      <c r="T60" s="177"/>
      <c r="U60" s="177"/>
    </row>
    <row r="61" spans="10:21" ht="12.75">
      <c r="J61" s="175"/>
      <c r="K61" s="255"/>
      <c r="Q61" s="177"/>
      <c r="R61" s="177"/>
      <c r="S61" s="177"/>
      <c r="T61" s="177"/>
      <c r="U61" s="177"/>
    </row>
    <row r="62" spans="10:21" ht="12.75">
      <c r="J62" s="175"/>
      <c r="K62" s="257"/>
      <c r="Q62" s="177"/>
      <c r="R62" s="177"/>
      <c r="S62" s="177"/>
      <c r="T62" s="177"/>
      <c r="U62" s="177"/>
    </row>
    <row r="63" spans="10:21" ht="12.75">
      <c r="J63" s="175"/>
      <c r="K63" s="255"/>
      <c r="Q63" s="177"/>
      <c r="R63" s="177"/>
      <c r="S63" s="177"/>
      <c r="T63" s="177"/>
      <c r="U63" s="177"/>
    </row>
    <row r="64" spans="10:21" ht="12.75">
      <c r="J64" s="175"/>
      <c r="K64" s="255"/>
      <c r="Q64" s="177"/>
      <c r="R64" s="177"/>
      <c r="S64" s="177"/>
      <c r="T64" s="177"/>
      <c r="U64" s="177"/>
    </row>
    <row r="65" spans="10:21" ht="12.75">
      <c r="J65" s="175"/>
      <c r="K65" s="255"/>
      <c r="Q65" s="177"/>
      <c r="R65" s="177"/>
      <c r="S65" s="177"/>
      <c r="T65" s="177"/>
      <c r="U65" s="177"/>
    </row>
    <row r="66" spans="4:21" ht="12.75">
      <c r="D66" s="178"/>
      <c r="G66" s="178"/>
      <c r="H66" s="178"/>
      <c r="J66" s="175"/>
      <c r="K66" s="255"/>
      <c r="Q66" s="177"/>
      <c r="R66" s="177"/>
      <c r="S66" s="177"/>
      <c r="T66" s="177"/>
      <c r="U66" s="177"/>
    </row>
    <row r="67" spans="10:21" ht="12.75">
      <c r="J67" s="175"/>
      <c r="K67" s="255"/>
      <c r="Q67" s="177"/>
      <c r="R67" s="177"/>
      <c r="S67" s="177"/>
      <c r="T67" s="177"/>
      <c r="U67" s="177"/>
    </row>
    <row r="68" spans="10:21" ht="12.75">
      <c r="J68" s="175"/>
      <c r="K68" s="255"/>
      <c r="Q68" s="177"/>
      <c r="R68" s="177"/>
      <c r="S68" s="177"/>
      <c r="T68" s="177"/>
      <c r="U68" s="177"/>
    </row>
    <row r="69" spans="10:21" ht="12.75">
      <c r="J69" s="175"/>
      <c r="K69" s="255"/>
      <c r="Q69" s="177"/>
      <c r="R69" s="177"/>
      <c r="S69" s="177"/>
      <c r="T69" s="177"/>
      <c r="U69" s="177"/>
    </row>
    <row r="70" spans="10:21" ht="12.75">
      <c r="J70" s="175"/>
      <c r="K70" s="255"/>
      <c r="Q70" s="177"/>
      <c r="R70" s="177"/>
      <c r="S70" s="177"/>
      <c r="T70" s="177"/>
      <c r="U70" s="177"/>
    </row>
    <row r="71" spans="10:21" ht="12.75">
      <c r="J71" s="175"/>
      <c r="K71" s="255"/>
      <c r="Q71" s="177"/>
      <c r="R71" s="177"/>
      <c r="S71" s="177"/>
      <c r="T71" s="177"/>
      <c r="U71" s="177"/>
    </row>
    <row r="72" spans="10:21" ht="12.75">
      <c r="J72" s="175"/>
      <c r="K72" s="255"/>
      <c r="Q72" s="177"/>
      <c r="R72" s="177"/>
      <c r="S72" s="177"/>
      <c r="T72" s="177"/>
      <c r="U72" s="177"/>
    </row>
    <row r="73" spans="10:21" ht="12.75">
      <c r="J73" s="175"/>
      <c r="K73" s="255"/>
      <c r="Q73" s="177"/>
      <c r="R73" s="177"/>
      <c r="S73" s="177"/>
      <c r="T73" s="177"/>
      <c r="U73" s="177"/>
    </row>
    <row r="74" spans="10:21" ht="12.75">
      <c r="J74" s="175"/>
      <c r="K74" s="255"/>
      <c r="Q74" s="177"/>
      <c r="R74" s="177"/>
      <c r="S74" s="177"/>
      <c r="T74" s="177"/>
      <c r="U74" s="177"/>
    </row>
    <row r="75" spans="10:21" ht="12.75">
      <c r="J75" s="175"/>
      <c r="K75" s="255"/>
      <c r="Q75" s="177"/>
      <c r="R75" s="177"/>
      <c r="S75" s="177"/>
      <c r="T75" s="177"/>
      <c r="U75" s="177"/>
    </row>
    <row r="76" spans="10:21" ht="12.75">
      <c r="J76" s="175"/>
      <c r="K76" s="255"/>
      <c r="Q76" s="177"/>
      <c r="R76" s="177"/>
      <c r="S76" s="177"/>
      <c r="T76" s="177"/>
      <c r="U76" s="177"/>
    </row>
    <row r="77" spans="10:21" ht="12.75">
      <c r="J77" s="175"/>
      <c r="K77" s="255"/>
      <c r="Q77" s="177"/>
      <c r="R77" s="177"/>
      <c r="S77" s="177"/>
      <c r="T77" s="177"/>
      <c r="U77" s="177"/>
    </row>
    <row r="78" spans="10:11" ht="12.75">
      <c r="J78" s="175"/>
      <c r="K78" s="255"/>
    </row>
    <row r="79" spans="10:11" ht="12.75">
      <c r="J79" s="175"/>
      <c r="K79" s="255"/>
    </row>
    <row r="80" spans="10:11" ht="12.75">
      <c r="J80" s="175"/>
      <c r="K80" s="255"/>
    </row>
    <row r="81" spans="10:11" ht="12.75">
      <c r="J81" s="175"/>
      <c r="K81" s="255"/>
    </row>
    <row r="82" spans="10:11" ht="12.75">
      <c r="J82" s="175"/>
      <c r="K82" s="255"/>
    </row>
    <row r="83" spans="10:11" ht="12.75">
      <c r="J83" s="175"/>
      <c r="K83" s="255"/>
    </row>
    <row r="84" spans="10:11" ht="12.75">
      <c r="J84" s="175"/>
      <c r="K84" s="255"/>
    </row>
    <row r="85" spans="10:11" ht="12.75">
      <c r="J85" s="175"/>
      <c r="K85" s="255"/>
    </row>
    <row r="86" spans="10:11" ht="12.75">
      <c r="J86" s="175"/>
      <c r="K86" s="255"/>
    </row>
    <row r="87" spans="10:11" ht="12.75">
      <c r="J87" s="175"/>
      <c r="K87" s="255"/>
    </row>
    <row r="88" spans="10:11" ht="12.75">
      <c r="J88" s="175"/>
      <c r="K88" s="255"/>
    </row>
    <row r="89" spans="10:11" ht="12.75">
      <c r="J89" s="175"/>
      <c r="K89" s="255"/>
    </row>
    <row r="90" spans="10:11" ht="12.75">
      <c r="J90" s="175"/>
      <c r="K90" s="255"/>
    </row>
    <row r="91" spans="10:11" ht="12.75">
      <c r="J91" s="175"/>
      <c r="K91" s="255"/>
    </row>
    <row r="92" spans="10:11" ht="12.75">
      <c r="J92" s="175"/>
      <c r="K92" s="255"/>
    </row>
    <row r="93" spans="10:11" ht="12.75">
      <c r="J93" s="175"/>
      <c r="K93" s="255"/>
    </row>
    <row r="94" spans="10:11" ht="12.75">
      <c r="J94" s="175"/>
      <c r="K94" s="255"/>
    </row>
    <row r="95" spans="10:11" ht="12.75">
      <c r="J95" s="175"/>
      <c r="K95" s="255"/>
    </row>
    <row r="96" spans="10:11" ht="12.75">
      <c r="J96" s="175"/>
      <c r="K96" s="255"/>
    </row>
    <row r="97" spans="10:11" ht="12.75">
      <c r="J97" s="175"/>
      <c r="K97" s="255"/>
    </row>
    <row r="98" spans="10:11" ht="12.75">
      <c r="J98" s="175"/>
      <c r="K98" s="255"/>
    </row>
    <row r="99" spans="10:11" ht="12.75">
      <c r="J99" s="175"/>
      <c r="K99" s="255"/>
    </row>
    <row r="100" spans="10:11" ht="12.75">
      <c r="J100" s="175"/>
      <c r="K100" s="255"/>
    </row>
    <row r="101" spans="10:11" ht="12.75">
      <c r="J101" s="175"/>
      <c r="K101" s="255"/>
    </row>
    <row r="102" spans="10:11" ht="12.75">
      <c r="J102" s="175"/>
      <c r="K102" s="255"/>
    </row>
    <row r="103" spans="10:11" ht="12.75">
      <c r="J103" s="175"/>
      <c r="K103" s="255"/>
    </row>
    <row r="104" spans="10:11" ht="12.75">
      <c r="J104" s="175"/>
      <c r="K104" s="255"/>
    </row>
    <row r="105" spans="10:11" ht="12.75">
      <c r="J105" s="175"/>
      <c r="K105" s="255"/>
    </row>
    <row r="106" spans="10:11" ht="12.75">
      <c r="J106" s="175"/>
      <c r="K106" s="255"/>
    </row>
    <row r="107" spans="10:11" ht="12.75">
      <c r="J107" s="175"/>
      <c r="K107" s="255"/>
    </row>
    <row r="108" spans="10:11" ht="12.75">
      <c r="J108" s="175"/>
      <c r="K108" s="255"/>
    </row>
    <row r="109" spans="10:11" ht="12.75">
      <c r="J109" s="175"/>
      <c r="K109" s="255"/>
    </row>
    <row r="110" spans="10:11" ht="12.75">
      <c r="J110" s="175"/>
      <c r="K110" s="255"/>
    </row>
    <row r="111" spans="10:11" ht="12.75">
      <c r="J111" s="175"/>
      <c r="K111" s="255"/>
    </row>
    <row r="112" spans="10:11" ht="12.75">
      <c r="J112" s="175"/>
      <c r="K112" s="255"/>
    </row>
    <row r="113" spans="10:11" ht="12.75">
      <c r="J113" s="175"/>
      <c r="K113" s="255"/>
    </row>
    <row r="114" spans="10:11" ht="12.75">
      <c r="J114" s="175"/>
      <c r="K114" s="255"/>
    </row>
    <row r="115" spans="10:11" ht="12.75">
      <c r="J115" s="175"/>
      <c r="K115" s="255"/>
    </row>
    <row r="116" spans="10:11" ht="12.75">
      <c r="J116" s="175"/>
      <c r="K116" s="255"/>
    </row>
    <row r="117" spans="10:11" ht="12.75">
      <c r="J117" s="175"/>
      <c r="K117" s="255"/>
    </row>
    <row r="118" spans="10:11" ht="12.75">
      <c r="J118" s="175"/>
      <c r="K118" s="255"/>
    </row>
    <row r="119" spans="10:11" ht="12.75">
      <c r="J119" s="175"/>
      <c r="K119" s="255"/>
    </row>
    <row r="120" spans="10:11" ht="12.75">
      <c r="J120" s="175"/>
      <c r="K120" s="255"/>
    </row>
    <row r="121" spans="10:11" ht="12.75">
      <c r="J121" s="175"/>
      <c r="K121" s="255"/>
    </row>
    <row r="122" spans="10:11" ht="12.75">
      <c r="J122" s="175"/>
      <c r="K122" s="255"/>
    </row>
    <row r="123" spans="10:11" ht="12.75">
      <c r="J123" s="175"/>
      <c r="K123" s="255"/>
    </row>
    <row r="124" spans="10:11" ht="12.75">
      <c r="J124" s="175"/>
      <c r="K124" s="255"/>
    </row>
    <row r="125" spans="10:11" ht="12.75">
      <c r="J125" s="175"/>
      <c r="K125" s="255"/>
    </row>
    <row r="126" ht="12.75">
      <c r="K126" s="255"/>
    </row>
    <row r="127" ht="12.75">
      <c r="K127" s="255"/>
    </row>
    <row r="128" ht="12.75">
      <c r="K128" s="255"/>
    </row>
    <row r="129" ht="12.75">
      <c r="K129" s="255"/>
    </row>
  </sheetData>
  <sheetProtection/>
  <mergeCells count="4">
    <mergeCell ref="D2:M2"/>
    <mergeCell ref="D3:M3"/>
    <mergeCell ref="D4:M4"/>
    <mergeCell ref="D5:M5"/>
  </mergeCells>
  <printOptions/>
  <pageMargins left="0.8661417322834646" right="0.7480314960629921" top="0" bottom="0" header="0.15748031496062992" footer="0.2362204724409449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Melania Soto Delgado</dc:creator>
  <cp:keywords/>
  <dc:description/>
  <cp:lastModifiedBy>Fabián Guillén Mora</cp:lastModifiedBy>
  <cp:lastPrinted>2020-09-09T20:43:09Z</cp:lastPrinted>
  <dcterms:created xsi:type="dcterms:W3CDTF">2007-10-02T13:54:13Z</dcterms:created>
  <dcterms:modified xsi:type="dcterms:W3CDTF">2020-09-23T16:07:42Z</dcterms:modified>
  <cp:category/>
  <cp:version/>
  <cp:contentType/>
  <cp:contentStatus/>
  <cp:revision>174</cp:revision>
</cp:coreProperties>
</file>