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 Comprob." sheetId="3" r:id="rId2"/>
    <sheet name="Balance General" sheetId="7" r:id="rId3"/>
    <sheet name="Estado Resultados" sheetId="6" r:id="rId4"/>
    <sheet name="Flujo de Efectivo" sheetId="4" r:id="rId5"/>
    <sheet name="Cambios en Patrimonio" sheetId="5" r:id="rId6"/>
    <sheet name="Estado Evolución de Bienes" sheetId="10" r:id="rId7"/>
    <sheet name="Balanza de Comprobacion nivel 8" sheetId="8" r:id="rId8"/>
    <sheet name="Anexo A Conciliación Presupuest" sheetId="9" r:id="rId9"/>
  </sheets>
  <externalReferences>
    <externalReference r:id="rId10"/>
    <externalReference r:id="rId11"/>
    <externalReference r:id="rId12"/>
    <externalReference r:id="rId13"/>
    <externalReference r:id="rId14"/>
  </externalReferences>
  <definedNames>
    <definedName name="_xlnm._FilterDatabase" localSheetId="1" hidden="1">'Bal. Comprob.'!$A$12:$H$1202</definedName>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0">'Informe Notas Est. Financ. '!$A$1:$N$2517</definedName>
    <definedName name="_xlnm.Print_Titles" localSheetId="0">'Informe Notas Est. Financ. '!$1:$4</definedName>
  </definedNames>
  <calcPr calcId="125725" calcMode="manual"/>
</workbook>
</file>

<file path=xl/calcChain.xml><?xml version="1.0" encoding="utf-8"?>
<calcChain xmlns="http://schemas.openxmlformats.org/spreadsheetml/2006/main">
  <c r="B2329" i="1"/>
  <c r="C2283"/>
  <c r="C2282"/>
  <c r="B1396"/>
  <c r="B1259" l="1"/>
  <c r="U96" i="10" l="1"/>
  <c r="U95"/>
  <c r="E814"/>
  <c r="B814"/>
  <c r="I804"/>
  <c r="H804"/>
  <c r="G804"/>
  <c r="F804"/>
  <c r="E804"/>
  <c r="D804"/>
  <c r="C804"/>
  <c r="B804"/>
  <c r="E778"/>
  <c r="D778"/>
  <c r="C778"/>
  <c r="B778"/>
  <c r="I756"/>
  <c r="H756"/>
  <c r="G756"/>
  <c r="F756"/>
  <c r="E756"/>
  <c r="D756"/>
  <c r="C756"/>
  <c r="B756"/>
  <c r="E733"/>
  <c r="D733"/>
  <c r="C733"/>
  <c r="B733"/>
  <c r="C722"/>
  <c r="B722"/>
  <c r="E711"/>
  <c r="D711"/>
  <c r="C711"/>
  <c r="B711"/>
  <c r="C699"/>
  <c r="B699"/>
  <c r="E584"/>
  <c r="D584"/>
  <c r="C584"/>
  <c r="B584"/>
  <c r="C510"/>
  <c r="B510"/>
  <c r="E494"/>
  <c r="D494"/>
  <c r="C494"/>
  <c r="B494"/>
  <c r="C470"/>
  <c r="B470"/>
  <c r="E448"/>
  <c r="D448"/>
  <c r="C448"/>
  <c r="B448"/>
  <c r="C427"/>
  <c r="B427"/>
  <c r="E406"/>
  <c r="D406"/>
  <c r="C406"/>
  <c r="B406"/>
  <c r="C379"/>
  <c r="B379"/>
  <c r="E361"/>
  <c r="D361"/>
  <c r="C361"/>
  <c r="B361"/>
  <c r="C333"/>
  <c r="B333"/>
  <c r="E314"/>
  <c r="D314"/>
  <c r="C314"/>
  <c r="B314"/>
  <c r="C285"/>
  <c r="B285"/>
  <c r="E222"/>
  <c r="D222"/>
  <c r="C222"/>
  <c r="B222"/>
  <c r="C200"/>
  <c r="B200"/>
  <c r="E174"/>
  <c r="D174"/>
  <c r="C174"/>
  <c r="B174"/>
  <c r="D147"/>
  <c r="C147"/>
  <c r="B147"/>
  <c r="E129"/>
  <c r="D129"/>
  <c r="C129"/>
  <c r="B129"/>
  <c r="E106"/>
  <c r="D106"/>
  <c r="C106"/>
  <c r="B106"/>
  <c r="U94"/>
  <c r="O53"/>
  <c r="K53"/>
  <c r="E53"/>
  <c r="D53"/>
  <c r="C53"/>
  <c r="B53"/>
  <c r="V52"/>
  <c r="S52"/>
  <c r="R52"/>
  <c r="L52"/>
  <c r="H52"/>
  <c r="M52" s="1"/>
  <c r="G52"/>
  <c r="F52"/>
  <c r="S51"/>
  <c r="R51"/>
  <c r="M51"/>
  <c r="F51"/>
  <c r="N51" s="1"/>
  <c r="T51" s="1"/>
  <c r="R50"/>
  <c r="S50" s="1"/>
  <c r="N50"/>
  <c r="M50"/>
  <c r="F50"/>
  <c r="V49"/>
  <c r="R49"/>
  <c r="M49"/>
  <c r="H49"/>
  <c r="G49"/>
  <c r="F49"/>
  <c r="N49" s="1"/>
  <c r="T49" s="1"/>
  <c r="R47"/>
  <c r="S47" s="1"/>
  <c r="Q47"/>
  <c r="P47"/>
  <c r="M47"/>
  <c r="L47"/>
  <c r="H47"/>
  <c r="G47"/>
  <c r="F47"/>
  <c r="N47" s="1"/>
  <c r="T47" s="1"/>
  <c r="W47" s="1"/>
  <c r="V46"/>
  <c r="S46"/>
  <c r="R46"/>
  <c r="Q46"/>
  <c r="P46"/>
  <c r="L46"/>
  <c r="I46"/>
  <c r="H46"/>
  <c r="G46"/>
  <c r="M46" s="1"/>
  <c r="N46" s="1"/>
  <c r="T46" s="1"/>
  <c r="F46"/>
  <c r="S45"/>
  <c r="R45"/>
  <c r="M45"/>
  <c r="F45"/>
  <c r="N45" s="1"/>
  <c r="T45" s="1"/>
  <c r="S44"/>
  <c r="R44"/>
  <c r="N44"/>
  <c r="T44" s="1"/>
  <c r="M44"/>
  <c r="F44"/>
  <c r="T43"/>
  <c r="S42"/>
  <c r="R42"/>
  <c r="M42"/>
  <c r="F42"/>
  <c r="N42" s="1"/>
  <c r="T42" s="1"/>
  <c r="R41"/>
  <c r="S41" s="1"/>
  <c r="N41"/>
  <c r="M41"/>
  <c r="F41"/>
  <c r="T40"/>
  <c r="S40"/>
  <c r="N40"/>
  <c r="M40"/>
  <c r="S39"/>
  <c r="R39"/>
  <c r="M39"/>
  <c r="F39"/>
  <c r="N39" s="1"/>
  <c r="T39" s="1"/>
  <c r="R38"/>
  <c r="S38" s="1"/>
  <c r="N38"/>
  <c r="M38"/>
  <c r="F38"/>
  <c r="S36"/>
  <c r="R36"/>
  <c r="M36"/>
  <c r="F36"/>
  <c r="N36" s="1"/>
  <c r="T36" s="1"/>
  <c r="V35"/>
  <c r="S35"/>
  <c r="R35"/>
  <c r="M35"/>
  <c r="H35"/>
  <c r="G35"/>
  <c r="F35"/>
  <c r="N35" s="1"/>
  <c r="T35" s="1"/>
  <c r="S34"/>
  <c r="R34"/>
  <c r="M34"/>
  <c r="F34"/>
  <c r="N34" s="1"/>
  <c r="T34" s="1"/>
  <c r="R33"/>
  <c r="S33" s="1"/>
  <c r="N33"/>
  <c r="M33"/>
  <c r="V32"/>
  <c r="Q32"/>
  <c r="R32" s="1"/>
  <c r="S32" s="1"/>
  <c r="M32"/>
  <c r="G32"/>
  <c r="F32"/>
  <c r="N32" s="1"/>
  <c r="T32" s="1"/>
  <c r="W32" s="1"/>
  <c r="S31"/>
  <c r="R31"/>
  <c r="N31"/>
  <c r="T31" s="1"/>
  <c r="M31"/>
  <c r="F31"/>
  <c r="S30"/>
  <c r="R30"/>
  <c r="M30"/>
  <c r="F30"/>
  <c r="N30" s="1"/>
  <c r="T30" s="1"/>
  <c r="S29"/>
  <c r="R29"/>
  <c r="N29"/>
  <c r="T29" s="1"/>
  <c r="M29"/>
  <c r="F29"/>
  <c r="S27"/>
  <c r="R27"/>
  <c r="M27"/>
  <c r="F27"/>
  <c r="N27" s="1"/>
  <c r="T27" s="1"/>
  <c r="S26"/>
  <c r="R26"/>
  <c r="N26"/>
  <c r="T26" s="1"/>
  <c r="M26"/>
  <c r="F26"/>
  <c r="S25"/>
  <c r="R25"/>
  <c r="M25"/>
  <c r="F25"/>
  <c r="N25" s="1"/>
  <c r="T25" s="1"/>
  <c r="R24"/>
  <c r="S24" s="1"/>
  <c r="N24"/>
  <c r="M24"/>
  <c r="F24"/>
  <c r="S23"/>
  <c r="R23"/>
  <c r="M23"/>
  <c r="F23"/>
  <c r="N23" s="1"/>
  <c r="T23" s="1"/>
  <c r="V21"/>
  <c r="S21"/>
  <c r="R21"/>
  <c r="Q21"/>
  <c r="P21"/>
  <c r="L21"/>
  <c r="H21"/>
  <c r="G21"/>
  <c r="M21" s="1"/>
  <c r="N21" s="1"/>
  <c r="T21" s="1"/>
  <c r="F21"/>
  <c r="V20"/>
  <c r="P20"/>
  <c r="R20" s="1"/>
  <c r="S20" s="1"/>
  <c r="M20"/>
  <c r="L20"/>
  <c r="G20"/>
  <c r="F20"/>
  <c r="N20" s="1"/>
  <c r="R19"/>
  <c r="S19" s="1"/>
  <c r="M19"/>
  <c r="F19"/>
  <c r="N19" s="1"/>
  <c r="T19" s="1"/>
  <c r="W19" s="1"/>
  <c r="V18"/>
  <c r="R18"/>
  <c r="S18" s="1"/>
  <c r="Q18"/>
  <c r="P18"/>
  <c r="M18"/>
  <c r="L18"/>
  <c r="H18"/>
  <c r="G18"/>
  <c r="F18"/>
  <c r="N18" s="1"/>
  <c r="T18" s="1"/>
  <c r="W18" s="1"/>
  <c r="V17"/>
  <c r="S17"/>
  <c r="R17"/>
  <c r="Q17"/>
  <c r="P17"/>
  <c r="L17"/>
  <c r="H17"/>
  <c r="G17"/>
  <c r="M17" s="1"/>
  <c r="N17" s="1"/>
  <c r="T17" s="1"/>
  <c r="W17" s="1"/>
  <c r="F17"/>
  <c r="V16"/>
  <c r="Q16"/>
  <c r="P16"/>
  <c r="R16" s="1"/>
  <c r="S16" s="1"/>
  <c r="L16"/>
  <c r="H16"/>
  <c r="G16"/>
  <c r="M16" s="1"/>
  <c r="F16"/>
  <c r="V15"/>
  <c r="Q15"/>
  <c r="R15" s="1"/>
  <c r="S15" s="1"/>
  <c r="P15"/>
  <c r="L15"/>
  <c r="H15"/>
  <c r="G15"/>
  <c r="M15" s="1"/>
  <c r="F15"/>
  <c r="V14"/>
  <c r="R14"/>
  <c r="S14" s="1"/>
  <c r="Q14"/>
  <c r="P14"/>
  <c r="M14"/>
  <c r="L14"/>
  <c r="H14"/>
  <c r="G14"/>
  <c r="F14"/>
  <c r="N14" s="1"/>
  <c r="T14" s="1"/>
  <c r="V13"/>
  <c r="Q13"/>
  <c r="P13"/>
  <c r="R13" s="1"/>
  <c r="S13" s="1"/>
  <c r="L13"/>
  <c r="H13"/>
  <c r="G13"/>
  <c r="M13" s="1"/>
  <c r="N13" s="1"/>
  <c r="T13" s="1"/>
  <c r="W13" s="1"/>
  <c r="F13"/>
  <c r="V12"/>
  <c r="Q12"/>
  <c r="Q53" s="1"/>
  <c r="P12"/>
  <c r="R12" s="1"/>
  <c r="S12" s="1"/>
  <c r="L12"/>
  <c r="L53" s="1"/>
  <c r="H12"/>
  <c r="H53" s="1"/>
  <c r="G12"/>
  <c r="M12" s="1"/>
  <c r="F12"/>
  <c r="N12" s="1"/>
  <c r="T12" s="1"/>
  <c r="V11"/>
  <c r="P11"/>
  <c r="P53" s="1"/>
  <c r="J11"/>
  <c r="J53" s="1"/>
  <c r="I11"/>
  <c r="M11" s="1"/>
  <c r="G11"/>
  <c r="F11"/>
  <c r="V10"/>
  <c r="S10"/>
  <c r="R10"/>
  <c r="G10"/>
  <c r="M10" s="1"/>
  <c r="F10"/>
  <c r="F53" s="1"/>
  <c r="A4"/>
  <c r="L31" i="5"/>
  <c r="D56" i="4"/>
  <c r="D55"/>
  <c r="W12" i="10" l="1"/>
  <c r="W49"/>
  <c r="W14"/>
  <c r="W46"/>
  <c r="V53"/>
  <c r="W21"/>
  <c r="W35"/>
  <c r="M53"/>
  <c r="N10"/>
  <c r="N15"/>
  <c r="T15" s="1"/>
  <c r="W15" s="1"/>
  <c r="N11"/>
  <c r="N16"/>
  <c r="T16" s="1"/>
  <c r="W16" s="1"/>
  <c r="T20"/>
  <c r="W20" s="1"/>
  <c r="T38"/>
  <c r="T41"/>
  <c r="N52"/>
  <c r="T52" s="1"/>
  <c r="W52" s="1"/>
  <c r="T50"/>
  <c r="T24"/>
  <c r="T33"/>
  <c r="R11"/>
  <c r="S11" s="1"/>
  <c r="S53" s="1"/>
  <c r="G53"/>
  <c r="I53"/>
  <c r="A3" i="6"/>
  <c r="D66" i="9"/>
  <c r="E66"/>
  <c r="T10" i="10" l="1"/>
  <c r="N53"/>
  <c r="R53"/>
  <c r="T11"/>
  <c r="W11" s="1"/>
  <c r="E67" i="9"/>
  <c r="B1412" i="1"/>
  <c r="T53" i="10" l="1"/>
  <c r="W10"/>
  <c r="W53" s="1"/>
  <c r="K32" i="5"/>
  <c r="H32"/>
  <c r="F32"/>
  <c r="I31"/>
  <c r="J30"/>
  <c r="J31" s="1"/>
  <c r="I30"/>
  <c r="G30"/>
  <c r="G31" s="1"/>
  <c r="E30"/>
  <c r="E31" s="1"/>
  <c r="H30"/>
  <c r="H31" s="1"/>
  <c r="F30"/>
  <c r="F31" s="1"/>
  <c r="D30"/>
  <c r="D31" s="1"/>
  <c r="C1733" i="1" l="1"/>
  <c r="C1048"/>
  <c r="C1051"/>
  <c r="C1050"/>
  <c r="C1049"/>
  <c r="C1029" l="1"/>
  <c r="C969"/>
  <c r="C955"/>
  <c r="C975" l="1"/>
  <c r="D32" i="5" l="1"/>
  <c r="K29"/>
  <c r="K28"/>
  <c r="K27"/>
  <c r="K26"/>
  <c r="K25"/>
  <c r="K24"/>
  <c r="K23"/>
  <c r="K21"/>
  <c r="K20"/>
  <c r="K19"/>
  <c r="K18"/>
  <c r="K17"/>
  <c r="K16"/>
  <c r="K15"/>
  <c r="K14"/>
  <c r="K13"/>
  <c r="K10"/>
  <c r="M10" s="1"/>
  <c r="E56" i="4"/>
  <c r="E57" s="1"/>
  <c r="E44"/>
  <c r="E40"/>
  <c r="E31"/>
  <c r="E25"/>
  <c r="E16"/>
  <c r="E7"/>
  <c r="E22" s="1"/>
  <c r="X2"/>
  <c r="AA2" s="1"/>
  <c r="E238" i="6"/>
  <c r="E233"/>
  <c r="E132"/>
  <c r="E234" s="1"/>
  <c r="E239" s="1"/>
  <c r="E130"/>
  <c r="E5"/>
  <c r="D5"/>
  <c r="A1"/>
  <c r="E193" i="7"/>
  <c r="G192"/>
  <c r="G191"/>
  <c r="G190"/>
  <c r="G189"/>
  <c r="G188"/>
  <c r="G187"/>
  <c r="G186"/>
  <c r="G185"/>
  <c r="G184"/>
  <c r="E183"/>
  <c r="G183" s="1"/>
  <c r="G180"/>
  <c r="G179"/>
  <c r="G178"/>
  <c r="G177"/>
  <c r="G176"/>
  <c r="G175"/>
  <c r="G174"/>
  <c r="G172"/>
  <c r="G171"/>
  <c r="G170"/>
  <c r="G169"/>
  <c r="G168"/>
  <c r="G166"/>
  <c r="G165"/>
  <c r="E160"/>
  <c r="G159"/>
  <c r="G158"/>
  <c r="G157"/>
  <c r="G156"/>
  <c r="G155"/>
  <c r="G154"/>
  <c r="G153"/>
  <c r="G152"/>
  <c r="G151"/>
  <c r="G150"/>
  <c r="G149"/>
  <c r="G148"/>
  <c r="G147"/>
  <c r="G146"/>
  <c r="G145"/>
  <c r="G144"/>
  <c r="G143"/>
  <c r="G142"/>
  <c r="G141"/>
  <c r="G140"/>
  <c r="G139"/>
  <c r="G138"/>
  <c r="G137"/>
  <c r="G136"/>
  <c r="G135"/>
  <c r="G134"/>
  <c r="G133"/>
  <c r="E131"/>
  <c r="E161" s="1"/>
  <c r="E194" s="1"/>
  <c r="G130"/>
  <c r="G129"/>
  <c r="G128"/>
  <c r="G127"/>
  <c r="G126"/>
  <c r="G125"/>
  <c r="G124"/>
  <c r="G123"/>
  <c r="G122"/>
  <c r="G121"/>
  <c r="G120"/>
  <c r="G119"/>
  <c r="G118"/>
  <c r="G117"/>
  <c r="G116"/>
  <c r="G115"/>
  <c r="G114"/>
  <c r="G113"/>
  <c r="G112"/>
  <c r="G111"/>
  <c r="G110"/>
  <c r="G109"/>
  <c r="G108"/>
  <c r="G107"/>
  <c r="G106"/>
  <c r="G105"/>
  <c r="G104"/>
  <c r="G103"/>
  <c r="G102"/>
  <c r="G101"/>
  <c r="G100"/>
  <c r="G99"/>
  <c r="G97"/>
  <c r="G96"/>
  <c r="E90"/>
  <c r="G89"/>
  <c r="G88"/>
  <c r="G87"/>
  <c r="G86"/>
  <c r="G85"/>
  <c r="G84"/>
  <c r="G83"/>
  <c r="G82"/>
  <c r="G81"/>
  <c r="G80"/>
  <c r="G79"/>
  <c r="G78"/>
  <c r="G77"/>
  <c r="G76"/>
  <c r="G75"/>
  <c r="G74"/>
  <c r="G73"/>
  <c r="G72"/>
  <c r="G71"/>
  <c r="G70"/>
  <c r="G69"/>
  <c r="G68"/>
  <c r="G67"/>
  <c r="G66"/>
  <c r="G65"/>
  <c r="G63"/>
  <c r="G62"/>
  <c r="G61"/>
  <c r="G60"/>
  <c r="G59"/>
  <c r="G58"/>
  <c r="G57"/>
  <c r="G56"/>
  <c r="G54"/>
  <c r="G53"/>
  <c r="G52"/>
  <c r="G51"/>
  <c r="G50"/>
  <c r="G49"/>
  <c r="G48"/>
  <c r="G47"/>
  <c r="E46"/>
  <c r="E91" s="1"/>
  <c r="G45"/>
  <c r="G44"/>
  <c r="G42"/>
  <c r="G41"/>
  <c r="G40"/>
  <c r="G39"/>
  <c r="G38"/>
  <c r="G36"/>
  <c r="G35"/>
  <c r="G34"/>
  <c r="G33"/>
  <c r="G32"/>
  <c r="G31"/>
  <c r="G30"/>
  <c r="G29"/>
  <c r="G28"/>
  <c r="G27"/>
  <c r="G26"/>
  <c r="G25"/>
  <c r="G24"/>
  <c r="G23"/>
  <c r="G22"/>
  <c r="G21"/>
  <c r="G20"/>
  <c r="G10"/>
  <c r="G9"/>
  <c r="G8"/>
  <c r="E37" i="4" l="1"/>
  <c r="E196" i="7"/>
  <c r="E48" i="4"/>
  <c r="E50" s="1"/>
  <c r="E54" s="1"/>
  <c r="D33" i="5"/>
  <c r="H33"/>
  <c r="F33"/>
  <c r="G55" i="7"/>
  <c r="G11"/>
  <c r="G43"/>
  <c r="G64"/>
  <c r="G173"/>
  <c r="G181"/>
  <c r="K12" i="5"/>
  <c r="K22"/>
  <c r="Y2" i="4"/>
  <c r="Z2"/>
  <c r="G19" i="7"/>
  <c r="G167"/>
  <c r="G182"/>
  <c r="G37"/>
  <c r="D239" i="6" l="1"/>
  <c r="K30" i="5"/>
  <c r="K31" s="1"/>
  <c r="G46" i="7"/>
  <c r="G98"/>
  <c r="K33" i="5" l="1"/>
  <c r="L32"/>
  <c r="D196" i="7"/>
  <c r="G131"/>
  <c r="C2169" i="1"/>
  <c r="C2185"/>
  <c r="C2139"/>
  <c r="C2084"/>
  <c r="C2061"/>
  <c r="C2054"/>
  <c r="C2047"/>
  <c r="C2039"/>
  <c r="C2029"/>
  <c r="C1980"/>
  <c r="C1967"/>
  <c r="C1953"/>
  <c r="C1737"/>
  <c r="C1693"/>
  <c r="C1689"/>
  <c r="C1646"/>
  <c r="C1641"/>
  <c r="C1381"/>
  <c r="C1352"/>
  <c r="C1348"/>
  <c r="C1344"/>
  <c r="C1339"/>
  <c r="C1305"/>
  <c r="C1243" l="1"/>
  <c r="C1239"/>
  <c r="C1227"/>
  <c r="C1223"/>
  <c r="C1218"/>
  <c r="C1184" l="1"/>
  <c r="C1180"/>
  <c r="C1155"/>
  <c r="C1146"/>
  <c r="C1115" l="1"/>
  <c r="C1111"/>
  <c r="C1084"/>
  <c r="C1080"/>
  <c r="C1034" l="1"/>
  <c r="C1041"/>
  <c r="C1042"/>
  <c r="C1017"/>
  <c r="C978"/>
  <c r="C977"/>
  <c r="C976"/>
  <c r="C1741" l="1"/>
  <c r="B2240" l="1"/>
  <c r="B2224"/>
  <c r="B2207"/>
  <c r="C1972"/>
  <c r="B2199" l="1"/>
  <c r="B2216"/>
  <c r="B2232"/>
  <c r="B2255"/>
  <c r="B2248" l="1"/>
</calcChain>
</file>

<file path=xl/sharedStrings.xml><?xml version="1.0" encoding="utf-8"?>
<sst xmlns="http://schemas.openxmlformats.org/spreadsheetml/2006/main" count="9599" uniqueCount="4028">
  <si>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</si>
  <si>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</si>
  <si>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</si>
  <si>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</si>
  <si>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</si>
  <si>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</si>
  <si>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</si>
  <si>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</si>
  <si>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</si>
  <si>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</si>
  <si>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</si>
  <si>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</si>
  <si>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</si>
  <si>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</si>
  <si>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</si>
  <si>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</si>
  <si>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</si>
  <si>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</si>
  <si>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</si>
  <si>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</si>
  <si>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</si>
  <si>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</si>
  <si>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</si>
  <si>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</si>
  <si>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</si>
  <si>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</si>
  <si>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</si>
  <si>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</si>
  <si>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</si>
  <si>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</si>
  <si>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</si>
  <si>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</si>
  <si>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</si>
  <si>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</si>
  <si>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</si>
  <si>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</si>
  <si>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</si>
  <si>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</si>
  <si>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</si>
  <si>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</si>
  <si>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</si>
  <si>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</si>
  <si>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</si>
  <si>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</si>
  <si>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</si>
  <si>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</si>
  <si>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</si>
  <si>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</si>
  <si>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</si>
  <si>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</si>
  <si>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</si>
  <si>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</si>
  <si>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</si>
  <si>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</si>
  <si>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</si>
  <si>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</si>
  <si>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</si>
  <si>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</si>
  <si>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</si>
  <si>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</si>
  <si>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</si>
  <si>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</si>
  <si>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</si>
  <si>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</si>
  <si>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</si>
  <si>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</si>
  <si>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</si>
  <si>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</si>
  <si>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</si>
  <si>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</si>
  <si>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</si>
  <si>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</si>
  <si>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</si>
  <si>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</si>
  <si>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</si>
  <si>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</si>
  <si>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</si>
  <si>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</si>
  <si>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</si>
  <si>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</si>
  <si>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</si>
  <si>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</si>
  <si>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</si>
  <si>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</si>
  <si>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</si>
  <si>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</si>
  <si>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</si>
  <si>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</si>
  <si>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</si>
  <si>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</si>
  <si>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</si>
  <si>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</si>
  <si>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</si>
  <si>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</si>
  <si>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</si>
  <si>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</si>
  <si>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</si>
  <si>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</si>
  <si>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</si>
  <si>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</si>
  <si>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</si>
  <si>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</si>
  <si>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</si>
  <si>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</si>
  <si>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</si>
  <si>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</si>
  <si>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</si>
  <si>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</si>
  <si>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</si>
  <si>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</si>
  <si>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</si>
  <si>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</si>
  <si>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</si>
  <si>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</si>
  <si>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</si>
  <si>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</si>
  <si>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</si>
  <si>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</si>
  <si>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</si>
  <si>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</si>
  <si>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</si>
  <si>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</si>
  <si>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</si>
  <si>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</si>
  <si>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</si>
  <si>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</si>
  <si>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</si>
  <si>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</si>
  <si>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</si>
  <si>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</si>
  <si>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</si>
  <si>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</si>
  <si>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</si>
  <si>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</si>
  <si>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</si>
  <si>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</si>
  <si>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</si>
  <si>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</si>
  <si>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</si>
  <si>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</si>
  <si>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</si>
  <si>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</si>
  <si>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</si>
  <si>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</si>
  <si>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</si>
  <si>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</si>
  <si>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</si>
  <si>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</si>
  <si>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</si>
  <si>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</si>
  <si>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</si>
  <si>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</si>
  <si>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</si>
  <si>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</si>
  <si>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</si>
  <si>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</si>
  <si>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</si>
  <si>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</si>
  <si>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</si>
  <si>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</si>
  <si>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</si>
  <si>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</si>
  <si>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</si>
  <si>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</si>
  <si>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</si>
  <si>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</si>
  <si>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</si>
  <si>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</si>
  <si>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</si>
  <si>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</si>
  <si>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</si>
  <si>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</si>
  <si>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</si>
  <si>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</si>
  <si>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</si>
  <si>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</si>
  <si>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</si>
  <si>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</si>
  <si>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</si>
  <si>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</si>
  <si>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</si>
  <si>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</si>
  <si>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</si>
  <si>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</si>
  <si>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</si>
  <si>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</si>
  <si>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</si>
  <si>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</si>
  <si>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</si>
  <si>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</si>
  <si>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</si>
  <si>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</si>
  <si>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</si>
  <si>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</si>
  <si>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</si>
  <si>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</si>
  <si>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</si>
  <si>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</si>
  <si>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</si>
  <si>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</si>
  <si>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</si>
  <si>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</si>
  <si>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</si>
  <si>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</si>
  <si>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</si>
  <si>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</si>
  <si>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</si>
  <si>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</si>
  <si>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</si>
  <si>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</si>
  <si>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</si>
  <si>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</si>
  <si>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</si>
  <si>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</si>
  <si>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</si>
  <si>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</si>
  <si>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</si>
  <si>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</si>
  <si>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</si>
  <si>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</si>
  <si>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</si>
  <si>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</si>
  <si>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</si>
  <si>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</si>
  <si>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</si>
  <si>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</si>
  <si>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</si>
  <si>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</si>
  <si>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</si>
  <si>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</si>
  <si>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</si>
  <si>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</si>
  <si>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</si>
  <si>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</si>
  <si>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</si>
  <si>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</si>
  <si>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</si>
  <si>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</si>
  <si>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</si>
  <si>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</si>
  <si>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</si>
  <si>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</si>
  <si>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</si>
  <si>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</si>
  <si>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</si>
  <si>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</si>
  <si>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</si>
  <si>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</si>
  <si>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</si>
  <si>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</si>
  <si>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</si>
  <si>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</si>
  <si>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</si>
  <si>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</si>
  <si>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</si>
  <si>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</si>
  <si>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</si>
  <si>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</si>
  <si>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</si>
  <si>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</si>
  <si>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</si>
  <si>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</si>
  <si>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</si>
  <si>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</si>
  <si>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</si>
  <si>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</si>
  <si>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</si>
  <si>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</si>
  <si>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</si>
  <si>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</si>
  <si>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</si>
  <si>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</si>
  <si>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</si>
  <si>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</si>
  <si>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</si>
  <si>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</si>
  <si>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</si>
  <si>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</si>
  <si>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</si>
  <si>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</si>
  <si>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</si>
  <si>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</si>
  <si>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</si>
  <si>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</si>
  <si>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</si>
  <si>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</si>
  <si>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</si>
  <si>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</si>
  <si>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</si>
  <si>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</si>
  <si>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</si>
  <si>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</si>
  <si>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</si>
  <si>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</si>
  <si>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</si>
  <si>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</si>
  <si>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</si>
  <si>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</si>
  <si>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</si>
  <si>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</si>
  <si>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</si>
  <si>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</si>
  <si>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</si>
  <si>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</si>
  <si>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</si>
  <si>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</si>
  <si>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</si>
  <si>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</si>
  <si>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</si>
  <si>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</si>
  <si>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</si>
  <si>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</si>
  <si>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</si>
  <si>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</si>
  <si>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</si>
  <si>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</si>
  <si>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</si>
  <si>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</si>
  <si>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</si>
  <si>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</si>
  <si>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</si>
  <si>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</si>
  <si>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</si>
  <si>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</si>
  <si>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</si>
  <si>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</si>
  <si>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</si>
  <si>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</si>
  <si>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</si>
  <si>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</si>
  <si>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</si>
  <si>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</si>
  <si>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</si>
  <si>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</si>
  <si>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</si>
  <si>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</si>
  <si>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</si>
  <si>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</si>
  <si>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</si>
  <si>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</si>
  <si>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</si>
  <si>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</si>
  <si>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</si>
  <si>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</si>
  <si>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</si>
  <si>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</si>
  <si>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</si>
  <si>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</si>
  <si>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</si>
  <si>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</si>
  <si>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</si>
  <si>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</si>
  <si>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</si>
  <si>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</si>
  <si>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</si>
  <si>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</si>
  <si>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</si>
  <si>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</si>
  <si>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</si>
  <si>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</si>
  <si>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</si>
  <si>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</si>
  <si>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</si>
  <si>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</si>
  <si>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</si>
  <si>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</si>
  <si>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</si>
  <si>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</si>
  <si>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</si>
  <si>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</si>
  <si>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</si>
  <si>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</si>
  <si>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</si>
  <si>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</si>
  <si>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</si>
  <si>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</si>
  <si>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</si>
  <si>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</si>
  <si>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</si>
  <si>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</si>
  <si>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</si>
  <si>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</si>
  <si>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</si>
  <si>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</si>
  <si>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</si>
  <si>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</si>
  <si>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</si>
  <si>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</si>
  <si>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</si>
  <si>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</si>
  <si>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</si>
  <si>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</si>
  <si>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</si>
  <si>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</si>
  <si>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</si>
  <si>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</si>
  <si>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</si>
  <si>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</si>
  <si>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</si>
  <si>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</si>
  <si>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</si>
  <si>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</si>
  <si>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</si>
  <si>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</si>
  <si>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</si>
  <si>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</si>
  <si>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</si>
  <si>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</si>
  <si>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</si>
  <si>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</si>
  <si>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</si>
  <si>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</si>
  <si>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</si>
  <si>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</si>
  <si>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</si>
  <si>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</si>
  <si>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</si>
  <si>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</si>
  <si>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</si>
  <si>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</si>
  <si>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</si>
  <si>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</si>
  <si>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</si>
  <si>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</si>
  <si>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</si>
  <si>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</si>
  <si>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</si>
  <si>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</si>
  <si>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</si>
  <si>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</si>
  <si>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</si>
  <si>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</si>
  <si>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</si>
  <si>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</si>
  <si>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</si>
  <si>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</si>
  <si>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</si>
  <si>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</si>
  <si>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</si>
  <si>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</si>
  <si>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</si>
  <si>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</si>
  <si>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</si>
  <si>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</si>
  <si>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</si>
  <si>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</si>
  <si>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</si>
  <si>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</si>
  <si>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</si>
  <si>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</si>
  <si>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</si>
  <si>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</si>
  <si>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</si>
  <si>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</si>
  <si>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</si>
  <si>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</si>
  <si>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</si>
  <si>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</si>
  <si>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</si>
  <si>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</si>
  <si>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</si>
  <si>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</si>
  <si>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</si>
  <si>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</si>
  <si>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</si>
  <si>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</si>
  <si>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</si>
  <si>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</si>
  <si>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</si>
  <si>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</si>
  <si>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</si>
  <si>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</si>
  <si>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</si>
  <si>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</si>
  <si>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</si>
  <si>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</si>
  <si>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</si>
  <si>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</si>
  <si>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</si>
  <si>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</si>
  <si>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</si>
  <si>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</si>
  <si>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</si>
  <si>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</si>
  <si>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</si>
  <si>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</si>
  <si>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</si>
  <si>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</si>
  <si>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</si>
  <si>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</si>
  <si>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</si>
  <si>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</si>
  <si>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</si>
  <si>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</si>
  <si>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</si>
  <si>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</si>
  <si>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</si>
  <si>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</si>
  <si>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</si>
  <si>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</si>
  <si>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</si>
  <si>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</si>
  <si>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</si>
  <si>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</si>
  <si>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</si>
  <si>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</si>
  <si>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</si>
  <si>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</si>
  <si>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</si>
  <si>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</si>
  <si>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</si>
  <si>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</si>
  <si>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</si>
  <si>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</si>
  <si>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</si>
  <si>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</si>
  <si>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</si>
  <si>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</si>
  <si>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</si>
  <si>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</si>
  <si>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</si>
  <si>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</si>
  <si>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</si>
  <si>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</si>
  <si>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</si>
  <si>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</si>
  <si>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</si>
  <si>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</si>
  <si>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</si>
  <si>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</si>
  <si>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</si>
  <si>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</si>
  <si>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</si>
  <si>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</si>
  <si>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</si>
  <si>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</si>
  <si>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</si>
  <si>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</si>
  <si>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</si>
  <si>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</si>
  <si>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</si>
  <si>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</si>
  <si>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</si>
  <si>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</si>
  <si>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</si>
  <si>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</si>
  <si>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</si>
  <si>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</si>
  <si>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</si>
  <si>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</si>
  <si>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</si>
  <si>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</si>
  <si>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</si>
  <si>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</si>
  <si>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</si>
  <si>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</si>
  <si>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</si>
  <si>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</si>
  <si>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</si>
  <si>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</si>
  <si>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</si>
  <si>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</si>
  <si>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</si>
  <si>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</si>
  <si>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</si>
  <si>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</si>
  <si>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</si>
  <si>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</si>
  <si>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</si>
  <si>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</si>
  <si>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</si>
  <si>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</si>
  <si>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</si>
  <si>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</si>
  <si>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</si>
  <si>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</si>
  <si>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</si>
  <si>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</si>
  <si>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</si>
  <si>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</si>
  <si>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</si>
  <si>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</si>
  <si>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</si>
  <si>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</si>
  <si>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</si>
  <si>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</si>
  <si>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</si>
  <si>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</si>
  <si>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</si>
  <si>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</si>
  <si>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</si>
  <si>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</si>
  <si>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</si>
  <si>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</si>
  <si>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</si>
  <si>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</si>
  <si>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</si>
  <si>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</si>
  <si>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</si>
  <si>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</si>
  <si>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</si>
  <si>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</si>
  <si>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</si>
  <si>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</si>
  <si>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</si>
  <si>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</si>
  <si>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</si>
  <si>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</si>
  <si>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</si>
  <si>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</si>
  <si>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</si>
  <si>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</si>
  <si>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</si>
  <si>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</si>
  <si>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</si>
  <si>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</si>
  <si>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</si>
  <si>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</si>
  <si>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</si>
  <si>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</si>
  <si>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</si>
  <si>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</si>
  <si>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</si>
  <si>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</si>
  <si>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</si>
  <si>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</si>
  <si>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</si>
  <si>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</si>
  <si>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</si>
  <si>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</si>
  <si>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</si>
  <si>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</si>
  <si>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</si>
  <si>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</si>
  <si>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</si>
  <si>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</si>
  <si>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</si>
  <si>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</si>
  <si>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</si>
  <si>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</si>
  <si>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</si>
  <si>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</si>
  <si>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</si>
  <si>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</si>
  <si>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</si>
  <si>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</si>
  <si>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</si>
  <si>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</si>
  <si>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</si>
  <si>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</si>
  <si>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</si>
  <si>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</si>
  <si>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</si>
  <si>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</si>
  <si>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</si>
  <si>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</si>
  <si>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</si>
  <si>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</si>
  <si>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</si>
  <si>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</si>
  <si>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</si>
  <si>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</si>
  <si>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</si>
  <si>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</si>
  <si>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</si>
  <si>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</si>
  <si>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</si>
  <si>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</si>
  <si>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</si>
  <si>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</si>
  <si>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</si>
  <si>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</si>
  <si>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</si>
  <si>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</si>
  <si>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</si>
  <si>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</si>
  <si>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</si>
  <si>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</si>
  <si>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</si>
  <si>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</si>
  <si>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</si>
  <si>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</si>
  <si>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</si>
  <si>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</si>
  <si>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</si>
  <si>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</si>
  <si>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</si>
  <si>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</si>
  <si>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</si>
  <si>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</si>
  <si>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</si>
  <si>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</si>
  <si>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</si>
  <si>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</si>
  <si>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</si>
  <si>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</si>
  <si>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</si>
  <si>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</si>
  <si>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</si>
  <si>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</si>
  <si>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</si>
  <si>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</si>
  <si>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</si>
  <si>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</si>
  <si>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</si>
  <si>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</si>
  <si>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</si>
  <si>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</si>
  <si>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</si>
  <si>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</si>
  <si>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</si>
  <si>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</si>
  <si>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</si>
  <si>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</si>
  <si>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</si>
  <si>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</si>
  <si>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</si>
  <si>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</si>
  <si>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</si>
  <si>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</si>
  <si>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</si>
  <si>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</si>
  <si>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</si>
  <si>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</si>
  <si>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</si>
  <si>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</si>
  <si>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</si>
  <si>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</si>
  <si>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</si>
  <si>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</si>
  <si>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</si>
  <si>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</si>
  <si>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</si>
  <si>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</si>
  <si>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</si>
  <si>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</si>
  <si>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</si>
  <si>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</si>
  <si>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</si>
  <si>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</si>
  <si>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</si>
  <si>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</si>
  <si>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</si>
  <si>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</si>
  <si>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</si>
  <si>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</si>
  <si>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</si>
  <si>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</si>
  <si>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</si>
  <si>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</si>
  <si>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</si>
  <si>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</si>
  <si>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</si>
  <si>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</si>
  <si>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</si>
  <si>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</si>
  <si>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</si>
  <si>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</si>
  <si>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</si>
  <si>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</si>
  <si>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</si>
  <si>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</si>
  <si>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</si>
  <si>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</si>
  <si>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</si>
  <si>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</si>
  <si>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</si>
  <si>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</si>
  <si>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</si>
  <si>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</si>
  <si>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</si>
  <si>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</si>
  <si>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</si>
  <si>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</si>
  <si>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</si>
  <si>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</si>
  <si>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</si>
  <si>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</si>
  <si>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</si>
  <si>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</si>
  <si>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</si>
  <si>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</si>
  <si>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</si>
  <si>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</si>
  <si>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</si>
  <si>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</si>
  <si>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</si>
  <si>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</si>
  <si>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</si>
  <si>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</si>
  <si>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</si>
  <si>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</si>
  <si>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</si>
  <si>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</si>
  <si>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</si>
  <si>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</si>
  <si>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</si>
  <si>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</si>
  <si>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</si>
  <si>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</si>
  <si>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</si>
  <si>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</si>
  <si>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</si>
  <si>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</si>
  <si>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</si>
  <si>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</si>
  <si>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</si>
  <si>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</si>
  <si>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</si>
  <si>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</si>
  <si>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</si>
  <si>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</si>
  <si>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</si>
  <si>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</si>
  <si>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</si>
  <si>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</si>
  <si>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</si>
  <si>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</si>
  <si>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</si>
  <si>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</si>
  <si>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</si>
  <si>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</si>
  <si>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</si>
  <si>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</si>
  <si>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</si>
  <si>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</si>
  <si>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</si>
  <si>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</si>
  <si>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</si>
  <si>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</si>
  <si>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</si>
  <si>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</si>
  <si>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</si>
  <si>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</si>
  <si>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</si>
  <si>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</si>
  <si>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</si>
  <si>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</si>
  <si>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</si>
  <si>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</si>
  <si>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</si>
  <si>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</si>
  <si>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</si>
  <si>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</si>
  <si>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</si>
  <si>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</si>
  <si>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</si>
  <si>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</si>
  <si>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</si>
  <si>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</si>
  <si>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</si>
  <si>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</si>
  <si>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</si>
  <si>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</si>
  <si>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</si>
  <si>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</si>
  <si>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</si>
  <si>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</si>
  <si>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</si>
  <si>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</si>
  <si>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</si>
  <si>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</si>
  <si>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</si>
  <si>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</si>
  <si>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</si>
  <si>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</si>
  <si>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</si>
  <si>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</si>
  <si>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</si>
  <si>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</si>
  <si>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</si>
  <si>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</si>
  <si>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</si>
  <si>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</si>
  <si>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</si>
  <si>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</si>
  <si>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</si>
  <si>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</si>
  <si>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</si>
  <si>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</si>
  <si>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</si>
  <si>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</si>
  <si>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</si>
  <si>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</si>
  <si>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</si>
  <si>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</si>
  <si>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</si>
  <si>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</si>
  <si>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</si>
  <si>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</si>
  <si>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</si>
  <si>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</si>
  <si>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</si>
  <si>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</si>
  <si>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</si>
  <si>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</si>
  <si>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</si>
  <si>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</si>
  <si>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</si>
  <si>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</si>
  <si>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</si>
  <si>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</si>
  <si>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</si>
  <si>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</si>
  <si>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</si>
  <si>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</si>
  <si>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</si>
  <si>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</si>
  <si>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</si>
  <si>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</si>
  <si>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</si>
  <si>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</si>
  <si>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</si>
  <si>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</si>
  <si>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</si>
  <si>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</si>
  <si>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</si>
  <si>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</si>
  <si>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</si>
  <si>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</si>
  <si>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</si>
  <si>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</si>
  <si>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</si>
  <si>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</si>
  <si>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</si>
  <si>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</si>
  <si>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</si>
  <si>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</si>
  <si>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</si>
  <si>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</si>
  <si>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</si>
  <si>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</si>
  <si>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</si>
  <si>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</si>
  <si>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</si>
  <si>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</si>
  <si>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</si>
  <si>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</si>
  <si>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</si>
  <si>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</si>
  <si>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</si>
  <si>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</si>
  <si>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</si>
  <si>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</si>
  <si>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</si>
  <si>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</si>
  <si>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</si>
  <si>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</si>
  <si>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</si>
  <si>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</si>
  <si>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</si>
  <si>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</si>
  <si>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</si>
  <si>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</si>
  <si>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</si>
  <si>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</si>
  <si>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</si>
  <si>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</si>
  <si>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</si>
  <si>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</si>
  <si>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</si>
  <si>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</si>
  <si>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</si>
  <si>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</si>
  <si>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</si>
  <si>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</si>
  <si>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</si>
  <si>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</si>
  <si>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</si>
  <si>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</si>
  <si>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</si>
  <si>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</si>
  <si>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</si>
  <si>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</si>
  <si>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</si>
  <si>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</si>
  <si>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</si>
  <si>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</si>
  <si>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</si>
  <si>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</si>
  <si>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</si>
  <si>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</si>
  <si>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</si>
  <si>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</si>
  <si>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</si>
  <si>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</si>
  <si>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</si>
  <si>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</si>
  <si>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</si>
  <si>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</si>
  <si>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</si>
  <si>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</si>
  <si>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</si>
  <si>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</si>
  <si>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</si>
  <si>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</si>
  <si>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</si>
  <si>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</si>
  <si>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</si>
  <si>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</si>
  <si>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</si>
  <si>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</si>
  <si>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</si>
  <si>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</si>
  <si>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</si>
  <si>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</si>
  <si>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</si>
  <si>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</si>
  <si>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</si>
  <si>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</si>
  <si>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</si>
  <si>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</si>
  <si>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</si>
  <si>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</si>
  <si>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</si>
  <si>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</si>
  <si>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</si>
  <si>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</si>
  <si>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</si>
  <si>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</si>
  <si>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</si>
  <si>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</si>
  <si>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</si>
  <si>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</si>
  <si>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</si>
  <si>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</si>
  <si>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</si>
  <si>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</si>
  <si>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</si>
  <si>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</si>
  <si>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</si>
  <si>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</si>
  <si>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</si>
  <si>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</si>
  <si>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</si>
  <si>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</si>
  <si>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</si>
  <si>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</si>
  <si>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</si>
  <si>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</si>
  <si>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</si>
  <si>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</si>
  <si>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</si>
  <si>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</si>
  <si>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</si>
  <si>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</si>
  <si>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PODER JUDICIAL PRESUPUESTARIA</t>
  </si>
  <si>
    <t>Balance de Comprobación</t>
  </si>
  <si>
    <t>Página 1</t>
  </si>
  <si>
    <t>NOMBRE CUENTA</t>
  </si>
  <si>
    <t>SALDO INICIAL</t>
  </si>
  <si>
    <t>DEBITOS PERIODO</t>
  </si>
  <si>
    <t>CREDITOS PERIODO</t>
  </si>
  <si>
    <t>NETO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</si>
  <si>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</si>
  <si>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</si>
  <si>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</si>
  <si>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</si>
  <si>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</si>
  <si>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</si>
  <si>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</si>
  <si>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</si>
  <si>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</si>
  <si>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</si>
  <si>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</si>
  <si>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</si>
  <si>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</si>
  <si>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</si>
  <si>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</si>
  <si>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</si>
  <si>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</si>
  <si>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</si>
  <si>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</si>
  <si>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</si>
  <si>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</si>
  <si>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</si>
  <si>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</si>
  <si>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</si>
  <si>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</si>
  <si>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</si>
  <si>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</si>
  <si>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</si>
  <si>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</si>
  <si>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</si>
  <si>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</si>
  <si>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</si>
  <si>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</si>
  <si>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</si>
  <si>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</si>
  <si>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</si>
  <si>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</si>
  <si>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</si>
  <si>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</si>
  <si>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</si>
  <si>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</si>
  <si>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</si>
  <si>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</si>
  <si>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</si>
  <si>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</si>
  <si>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</si>
  <si>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Presupuesto - Período Actual.</t>
  </si>
  <si>
    <t>1.1.3.06.02.01.0.11206.02</t>
  </si>
  <si>
    <t>Presupuesto Períodos Anteriores</t>
  </si>
  <si>
    <t>1.1.3.06.02.01.0.11206.03</t>
  </si>
  <si>
    <t>Subpartida 0303 Décimo Tercer Mes</t>
  </si>
  <si>
    <t>1.1.3.06.02.01.0.11206.05</t>
  </si>
  <si>
    <t>Salario Escolar período actual</t>
  </si>
  <si>
    <t>1.1.3.09.</t>
  </si>
  <si>
    <t>Anticipos a corto plazo</t>
  </si>
  <si>
    <t>1.1.3.09.03.</t>
  </si>
  <si>
    <t>Anticipos al sector externo c/p</t>
  </si>
  <si>
    <t>1.1.3.09.03.01.</t>
  </si>
  <si>
    <t>Anticipo proveed contratista exterior c/</t>
  </si>
  <si>
    <t>1.1.3.09.03.01.0.</t>
  </si>
  <si>
    <t>Anticipos proveed y contrati  exterior c</t>
  </si>
  <si>
    <t>1.1.3.09.03.01.0.00000.</t>
  </si>
  <si>
    <t>1.1.3.09.03.01.0.00000.18</t>
  </si>
  <si>
    <t>Servicios médicos y de laboratorio</t>
  </si>
  <si>
    <t>1.1.3.09.03.01.0.00000.53</t>
  </si>
  <si>
    <t>Equipo de comunicación 50103</t>
  </si>
  <si>
    <t>1.1.3.98.</t>
  </si>
  <si>
    <t>Otras cuentas a cobrar a corto plazo</t>
  </si>
  <si>
    <t>1.1.3.98.99.</t>
  </si>
  <si>
    <t>Créditos varios c/p</t>
  </si>
  <si>
    <t>1.1.3.98.99.01.</t>
  </si>
  <si>
    <t>Créditos varios sectr privado interno c/p</t>
  </si>
  <si>
    <t>1.1.3.98.99.01.0.</t>
  </si>
  <si>
    <t>1.1.3.98.99.01.0.00000.</t>
  </si>
  <si>
    <t>1.1.3.98.99.01.0.00000.01</t>
  </si>
  <si>
    <t>Celulares y Llamadas Internacionales.</t>
  </si>
  <si>
    <t>1.1.3.98.99.01.0.00000.02</t>
  </si>
  <si>
    <t>Combustibles</t>
  </si>
  <si>
    <t>1.1.3.98.99.01.0.00000.03</t>
  </si>
  <si>
    <t>Aportes FJPPJ y otros</t>
  </si>
  <si>
    <t>1.1.3.98.99.01.0.00000.04</t>
  </si>
  <si>
    <t>Sumas pagadas más a funcionarios. (Gest. Hum</t>
  </si>
  <si>
    <t>1.1.3.98.99.01.0.00000.06</t>
  </si>
  <si>
    <t>Sumas por resuperar Incapacidades</t>
  </si>
  <si>
    <t>1.1.3.98.99.01.0.00000.99</t>
  </si>
  <si>
    <t>Conceptos Varios</t>
  </si>
  <si>
    <t>1.1.3.99.</t>
  </si>
  <si>
    <t>Previs deteri de ctas cobrar corto plazo</t>
  </si>
  <si>
    <t>1.1.3.99.99.</t>
  </si>
  <si>
    <t>Previsiones para otras ctas  cobrar c/p</t>
  </si>
  <si>
    <t>1.1.3.99.99.01.</t>
  </si>
  <si>
    <t>Previsiones par otras ctas a cobrar c/p</t>
  </si>
  <si>
    <t>1.1.3.99.99.01.0.</t>
  </si>
  <si>
    <t>1.1.3.99.99.01.0.00000.</t>
  </si>
  <si>
    <t>1.1.3.99.99.01.0.00000.01</t>
  </si>
  <si>
    <t>Estimación para ctas de cobro dudoso</t>
  </si>
  <si>
    <t>1.1.3.99.99.01.0.00000.02</t>
  </si>
  <si>
    <t>Estimac por cobro dudoso salarios DGH</t>
  </si>
  <si>
    <t>1.1.4.</t>
  </si>
  <si>
    <t>1.1.4.01.</t>
  </si>
  <si>
    <t>Material suminis consumo prestac servic</t>
  </si>
  <si>
    <t>1.1.4.01.01.</t>
  </si>
  <si>
    <t>Productos químicos y conexos</t>
  </si>
  <si>
    <t>1.1.4.01.01.01.</t>
  </si>
  <si>
    <t>Combustibles y lubricantes</t>
  </si>
  <si>
    <t>1.1.4.01.01.01.0.</t>
  </si>
  <si>
    <t>1.1.4.01.01.01.0.00000.</t>
  </si>
  <si>
    <t>1.1.4.01.01.01.0.00000.01</t>
  </si>
  <si>
    <t>1.1.4.01.01.02.</t>
  </si>
  <si>
    <t>Productos farmacéuticos y medicinales</t>
  </si>
  <si>
    <t>1.1.4.01.01.02.0.</t>
  </si>
  <si>
    <t>1.1.4.01.01.02.0.00000.</t>
  </si>
  <si>
    <t>1.1.4.01.01.02.0.00000.01</t>
  </si>
  <si>
    <t>1.1.4.01.01.04.</t>
  </si>
  <si>
    <t>Tintas, pinturas y diluyentes</t>
  </si>
  <si>
    <t>1.1.4.01.01.04.0.</t>
  </si>
  <si>
    <t>1.1.4.01.01.04.0.00000.</t>
  </si>
  <si>
    <t>1.1.4.01.01.04.0.00000.01</t>
  </si>
  <si>
    <t>1.1.4.01.03.</t>
  </si>
  <si>
    <t>Mater y product uso construc y mantenimiento</t>
  </si>
  <si>
    <t>1.1.4.01.03.02.</t>
  </si>
  <si>
    <t>Materiales product minerales asfálticos</t>
  </si>
  <si>
    <t>1.1.4.01.03.02.0.</t>
  </si>
  <si>
    <t>1.1.4.01.03.02.0.00000.</t>
  </si>
  <si>
    <t>1.1.4.01.03.02.0.00000.01</t>
  </si>
  <si>
    <t>1.1.4.01.03.04.</t>
  </si>
  <si>
    <t>Materiales productos eléctricos,telef. cómputo</t>
  </si>
  <si>
    <t>1.1.4.01.03.04.0.</t>
  </si>
  <si>
    <t>1.1.4.01.03.04.0.00000.</t>
  </si>
  <si>
    <t>1.1.4.01.03.04.0.00000.01</t>
  </si>
  <si>
    <t>Materiales productos eléctricos,telef. cómpu</t>
  </si>
  <si>
    <t>1.1.4.01.04.</t>
  </si>
  <si>
    <t>Herramientas, repuestos y accesorios</t>
  </si>
  <si>
    <t>1.1.4.01.04.02.</t>
  </si>
  <si>
    <t>Repuestos y accesorios Nuevos</t>
  </si>
  <si>
    <t>1.1.4.01.04.02.0.</t>
  </si>
  <si>
    <t>1.1.4.01.04.02.0.00000.</t>
  </si>
  <si>
    <t>1.1.4.01.04.02.0.00000.01</t>
  </si>
  <si>
    <t>1.1.4.01.99.</t>
  </si>
  <si>
    <t>Útiles, materiales y suministros diverso</t>
  </si>
  <si>
    <t>1.1.4.01.99.01.</t>
  </si>
  <si>
    <t>Útiles y materiales de oficina y cómputo</t>
  </si>
  <si>
    <t>1.1.4.01.99.01.0.</t>
  </si>
  <si>
    <t>1.1.4.01.99.01.0.00000.</t>
  </si>
  <si>
    <t>1.1.4.01.99.01.0.00000.01</t>
  </si>
  <si>
    <t>1.1.4.01.99.02.</t>
  </si>
  <si>
    <t>Útiles materi médico, hospital investiga</t>
  </si>
  <si>
    <t>1.1.4.01.99.02.0.</t>
  </si>
  <si>
    <t>1.1.4.01.99.02.0.00000.</t>
  </si>
  <si>
    <t>1.1.4.01.99.02.0.00000.01</t>
  </si>
  <si>
    <t>1.1.4.01.99.03.</t>
  </si>
  <si>
    <t>Productos de papel, cartón e impresos</t>
  </si>
  <si>
    <t>1.1.4.01.99.03.0.</t>
  </si>
  <si>
    <t>1.1.4.01.99.03.0.00000.</t>
  </si>
  <si>
    <t>1.1.4.01.99.03.0.00000.01</t>
  </si>
  <si>
    <t>1.1.4.01.99.03.0.00000.02</t>
  </si>
  <si>
    <t>Inventario Producto Terminado de Imprenta</t>
  </si>
  <si>
    <t>1.1.4.01.99.04.</t>
  </si>
  <si>
    <t>Textiles y vestuario</t>
  </si>
  <si>
    <t>1.1.4.01.99.04.0.</t>
  </si>
  <si>
    <t>1.1.4.01.99.04.0.00000.</t>
  </si>
  <si>
    <t>1.1.4.01.99.04.0.00000.01</t>
  </si>
  <si>
    <t>1.1.4.01.99.05.</t>
  </si>
  <si>
    <t>Útiles y materiales de limpieza</t>
  </si>
  <si>
    <t>1.1.4.01.99.05.0.</t>
  </si>
  <si>
    <t>1.1.4.01.99.05.0.00000.</t>
  </si>
  <si>
    <t>1.1.4.01.99.05.0.00000.01</t>
  </si>
  <si>
    <t>1.1.4.01.99.99.</t>
  </si>
  <si>
    <t>Otros útiles, material suminist diversos</t>
  </si>
  <si>
    <t>1.1.4.01.99.99.0.</t>
  </si>
  <si>
    <t>1.1.4.01.99.99.0.00000.</t>
  </si>
  <si>
    <t>1.1.4.01.99.99.0.00000.01</t>
  </si>
  <si>
    <t>1.1.9.</t>
  </si>
  <si>
    <t>1.1.9.01.</t>
  </si>
  <si>
    <t>1.1.9.01.01.</t>
  </si>
  <si>
    <t>Servicios a devengar c/p</t>
  </si>
  <si>
    <t>1.1.9.01.01.01.</t>
  </si>
  <si>
    <t>Primas y gastos seguros devengar c/p</t>
  </si>
  <si>
    <t>1.1.9.01.01.01.0.</t>
  </si>
  <si>
    <t>1.1.9.01.01.01.0.22191.</t>
  </si>
  <si>
    <t>Instituto Nacional de Seguros</t>
  </si>
  <si>
    <t>1.1.9.01.01.01.0.22191.01</t>
  </si>
  <si>
    <t>Primas y gastos de seguros devengar</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</si>
  <si>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</si>
  <si>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</si>
  <si>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</si>
  <si>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</si>
  <si>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</si>
  <si>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</si>
  <si>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</si>
  <si>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</si>
  <si>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</si>
  <si>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</si>
  <si>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</si>
  <si>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</si>
  <si>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1.2.3.98.03.01.0.00000.01</t>
  </si>
  <si>
    <t>Derechos telefónicos Sector Privado</t>
  </si>
  <si>
    <t>1.2.3.98.03.01.0.00000.05</t>
  </si>
  <si>
    <t>Garantía alquiler locales Sector Privado</t>
  </si>
  <si>
    <t>1.2.3.98.03.02.</t>
  </si>
  <si>
    <t>Depósitos en garantía en sector público</t>
  </si>
  <si>
    <t>1.2.3.98.03.02.0.</t>
  </si>
  <si>
    <t>1.2.3.98.03.02.0.00000.</t>
  </si>
  <si>
    <t>1.2.3.98.03.02.0.00000.01</t>
  </si>
  <si>
    <t>Derechos telefónicos Sector Público</t>
  </si>
  <si>
    <t>1.2.3.98.03.02.0.00000.02</t>
  </si>
  <si>
    <t>Derechos electricidad en Sector Público</t>
  </si>
  <si>
    <t>1.2.3.98.03.02.0.00000.04</t>
  </si>
  <si>
    <t>Garantía Ambiental Sector Público</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</si>
  <si>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</si>
  <si>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</si>
  <si>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</si>
  <si>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</si>
  <si>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</si>
  <si>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</si>
  <si>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</si>
  <si>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</si>
  <si>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</si>
  <si>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</si>
  <si>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</si>
  <si>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1.2.5.01.01.01.6.00000.01</t>
  </si>
  <si>
    <t>Valores de origen terrenos construcción</t>
  </si>
  <si>
    <t>1.2.5.01.01.01.7.</t>
  </si>
  <si>
    <t>Revaluaciones</t>
  </si>
  <si>
    <t>1.2.5.01.01.01.7.00000.</t>
  </si>
  <si>
    <t>1.2.5.01.01.01.7.00000.01</t>
  </si>
  <si>
    <t>Revaluaciones terrenos construcción</t>
  </si>
  <si>
    <t>1.2.5.01.02.</t>
  </si>
  <si>
    <t>Edificios</t>
  </si>
  <si>
    <t>1.2.5.01.02.01.</t>
  </si>
  <si>
    <t>Edificios de oficinas y atención público</t>
  </si>
  <si>
    <t>1.2.5.01.02.01.1.</t>
  </si>
  <si>
    <t>Valores de origen</t>
  </si>
  <si>
    <t>1.2.5.01.02.01.1.00000.</t>
  </si>
  <si>
    <t>1.2.5.01.02.01.1.00000.01</t>
  </si>
  <si>
    <t>Valores de origen edificios</t>
  </si>
  <si>
    <t>1.2.5.01.02.01.2.</t>
  </si>
  <si>
    <t>1.2.5.01.02.01.2.00000.</t>
  </si>
  <si>
    <t>1.2.5.01.02.01.2.00000.01</t>
  </si>
  <si>
    <t>Revaluaciones edificios</t>
  </si>
  <si>
    <t>1.2.5.01.02.01.3.</t>
  </si>
  <si>
    <t>Depreciaciones acumuladas</t>
  </si>
  <si>
    <t>1.2.5.01.02.01.3.00000.</t>
  </si>
  <si>
    <t>1.2.5.01.02.01.3.00000.01</t>
  </si>
  <si>
    <t>Depreciaciones acumuladas edificios</t>
  </si>
  <si>
    <t>1.2.5.01.02.01.3.00000.02</t>
  </si>
  <si>
    <t>Deprec acum edificios por revaluación</t>
  </si>
  <si>
    <t>1.2.5.01.02.01.5.</t>
  </si>
  <si>
    <t>Mejoras</t>
  </si>
  <si>
    <t>1.2.5.01.02.01.5.00000.</t>
  </si>
  <si>
    <t>1.2.5.01.02.01.5.00000.01</t>
  </si>
  <si>
    <t>Mejoras edificios</t>
  </si>
  <si>
    <t>1.2.5.01.02.01.6.</t>
  </si>
  <si>
    <t>Porción terreno: valores de origen</t>
  </si>
  <si>
    <t>1.2.5.01.02.01.6.00000.</t>
  </si>
  <si>
    <t>1.2.5.01.02.01.6.00000.01</t>
  </si>
  <si>
    <t>V.O. terrenos con construcción</t>
  </si>
  <si>
    <t>1.2.5.01.02.01.7.</t>
  </si>
  <si>
    <t>Porción terreno: revaluaciones</t>
  </si>
  <si>
    <t>1.2.5.01.02.01.7.00000.</t>
  </si>
  <si>
    <t>1.2.5.01.02.01.7.00000.01</t>
  </si>
  <si>
    <t>Revaluacion terrenos con construcción</t>
  </si>
  <si>
    <t>1.2.5.01.03.</t>
  </si>
  <si>
    <t>Maquinaria y equipos para la producción</t>
  </si>
  <si>
    <t>1.2.5.01.03.99.</t>
  </si>
  <si>
    <t>Otras maquinarias y equipos producción</t>
  </si>
  <si>
    <t>1.2.5.01.03.99.1.</t>
  </si>
  <si>
    <t>1.2.5.01.03.99.1.00000.</t>
  </si>
  <si>
    <t>1.2.5.01.03.99.1.00000.01</t>
  </si>
  <si>
    <t>V.O. Maquinaria equipo para producción</t>
  </si>
  <si>
    <t>1.2.5.01.03.99.3.</t>
  </si>
  <si>
    <t>Depreciaciones acumuladas *</t>
  </si>
  <si>
    <t>1.2.5.01.03.99.3.00000.</t>
  </si>
  <si>
    <t>1.2.5.01.03.99.3.00000.01</t>
  </si>
  <si>
    <t>Dep Acu Maquinaria y equipo producción</t>
  </si>
  <si>
    <t>1.2.5.01.04.</t>
  </si>
  <si>
    <t>Equipos transporte, tracción elevación</t>
  </si>
  <si>
    <t>1.2.5.01.04.01.</t>
  </si>
  <si>
    <t>Motocicletas</t>
  </si>
  <si>
    <t>1.2.5.01.04.01.1.</t>
  </si>
  <si>
    <t>1.2.5.01.04.01.1.00000.</t>
  </si>
  <si>
    <t>1.2.5.01.04.01.1.00000.01</t>
  </si>
  <si>
    <t>Valores de origen Motocicletas</t>
  </si>
  <si>
    <t>1.2.5.01.04.01.3.</t>
  </si>
  <si>
    <t>1.2.5.01.04.01.3.00000.</t>
  </si>
  <si>
    <t>1.2.5.01.04.01.3.00000.01</t>
  </si>
  <si>
    <t>Deprec acum motocicletas</t>
  </si>
  <si>
    <t>1.2.5.01.04.02.</t>
  </si>
  <si>
    <t>Vehículos</t>
  </si>
  <si>
    <t>1.2.5.01.04.02.1.</t>
  </si>
  <si>
    <t>1.2.5.01.04.02.1.00000.</t>
  </si>
  <si>
    <t>1.2.5.01.04.02.1.00000.01</t>
  </si>
  <si>
    <t>Valores de origen vehículos</t>
  </si>
  <si>
    <t>1.2.5.01.04.02.3.</t>
  </si>
  <si>
    <t>1.2.5.01.04.02.3.00000.</t>
  </si>
  <si>
    <t>1.2.5.01.04.02.3.00000.01</t>
  </si>
  <si>
    <t>Deprec acum vehículos</t>
  </si>
  <si>
    <t>1.2.5.01.04.02.3.00000.02</t>
  </si>
  <si>
    <t>Deprec acum mejoras vehiculos</t>
  </si>
  <si>
    <t>1.2.5.01.04.02.5.</t>
  </si>
  <si>
    <t>1.2.5.01.04.02.5.00000.</t>
  </si>
  <si>
    <t>1.2.5.01.04.02.5.00000.01</t>
  </si>
  <si>
    <t>Mejoras vehículos</t>
  </si>
  <si>
    <t>1.2.5.01.04.03.</t>
  </si>
  <si>
    <t>Equipos transpor tracción marítimo y fluvial</t>
  </si>
  <si>
    <t>1.2.5.01.04.03.1.</t>
  </si>
  <si>
    <t>1.2.5.01.04.03.1.00000.</t>
  </si>
  <si>
    <t>1.2.5.01.04.03.1.00000.01</t>
  </si>
  <si>
    <t>V.O. Transporte marítimo</t>
  </si>
  <si>
    <t>1.2.5.01.04.03.3.</t>
  </si>
  <si>
    <t>1.2.5.01.04.03.3.00000.</t>
  </si>
  <si>
    <t>1.2.5.01.04.03.3.00000.01</t>
  </si>
  <si>
    <t>Deprec acum Transporte marítimo</t>
  </si>
  <si>
    <t>1.2.5.01.04.05.</t>
  </si>
  <si>
    <t>Aeronaves</t>
  </si>
  <si>
    <t>1.2.5.01.04.05.1.</t>
  </si>
  <si>
    <t>Valores Origen</t>
  </si>
  <si>
    <t>1.2.5.01.04.05.1.00000.</t>
  </si>
  <si>
    <t>1.2.5.01.04.05.1.00000.01</t>
  </si>
  <si>
    <t>Valores de origen Aeronaves</t>
  </si>
  <si>
    <t>1.2.5.01.04.05.3.</t>
  </si>
  <si>
    <t>1.2.5.01.04.05.3.00000.</t>
  </si>
  <si>
    <t>1.2.5.01.04.05.3.00000.01</t>
  </si>
  <si>
    <t>Depreciación acumulada Aeronaves</t>
  </si>
  <si>
    <t>1.2.5.01.04.99.</t>
  </si>
  <si>
    <t>Otros equipos de transporte</t>
  </si>
  <si>
    <t>1.2.5.01.04.99.1.</t>
  </si>
  <si>
    <t>1.2.5.01.04.99.1.00000.</t>
  </si>
  <si>
    <t>1.2.5.01.04.99.1.00000.01</t>
  </si>
  <si>
    <t>V.O. otros equipos de transporte</t>
  </si>
  <si>
    <t>1.2.5.01.04.99.3.</t>
  </si>
  <si>
    <t>1.2.5.01.04.99.3.00000.</t>
  </si>
  <si>
    <t>1.2.5.01.04.99.3.00000.01</t>
  </si>
  <si>
    <t>Dep acu otros equipos de transporte</t>
  </si>
  <si>
    <t>1.2.5.01.05.</t>
  </si>
  <si>
    <t>Equipos de comunicación</t>
  </si>
  <si>
    <t>1.2.5.01.05.99.</t>
  </si>
  <si>
    <t>Otros equipos de comunicación</t>
  </si>
  <si>
    <t>1.2.5.01.05.99.1.</t>
  </si>
  <si>
    <t>1.2.5.01.05.99.1.00000.</t>
  </si>
  <si>
    <t>1.2.5.01.05.99.1.00000.01</t>
  </si>
  <si>
    <t>V.O. Equipo de comunicación</t>
  </si>
  <si>
    <t>1.2.5.01.05.99.3.</t>
  </si>
  <si>
    <t>1.2.5.01.05.99.3.00000.</t>
  </si>
  <si>
    <t>1.2.5.01.05.99.3.00000.01</t>
  </si>
  <si>
    <t>Deprec acum equ comunicación</t>
  </si>
  <si>
    <t>1.2.5.01.06.</t>
  </si>
  <si>
    <t>Equipos y mobiliario de oficina</t>
  </si>
  <si>
    <t>1.2.5.01.06.99.</t>
  </si>
  <si>
    <t>Otros equipos y mobiliario</t>
  </si>
  <si>
    <t>1.2.5.01.06.99.1.</t>
  </si>
  <si>
    <t>1.2.5.01.06.99.1.00000.</t>
  </si>
  <si>
    <t>1.2.5.01.06.99.1.00000.01</t>
  </si>
  <si>
    <t>V.O. Equipo y mobiliario de oficina</t>
  </si>
  <si>
    <t>1.2.5.01.06.99.3.</t>
  </si>
  <si>
    <t>1.2.5.01.06.99.3.00000.</t>
  </si>
  <si>
    <t>1.2.5.01.06.99.3.00000.01</t>
  </si>
  <si>
    <t>Deprec acum equipo y mobiliario oficina</t>
  </si>
  <si>
    <t>1.2.5.01.07.</t>
  </si>
  <si>
    <t>Equipos para computación</t>
  </si>
  <si>
    <t>1.2.5.01.07.99.</t>
  </si>
  <si>
    <t>Otros equipos de cómputo</t>
  </si>
  <si>
    <t>1.2.5.01.07.99.1.</t>
  </si>
  <si>
    <t>1.2.5.01.07.99.1.00000.</t>
  </si>
  <si>
    <t>1.2.5.01.07.99.1.00000.01</t>
  </si>
  <si>
    <t>V.O. equipo y programas de cómputo</t>
  </si>
  <si>
    <t>1.2.5.01.07.99.3.</t>
  </si>
  <si>
    <t>1.2.5.01.07.99.3.00000.</t>
  </si>
  <si>
    <t>1.2.5.01.07.99.3.00000.01</t>
  </si>
  <si>
    <t>Deprec acum equipo programas cómputo</t>
  </si>
  <si>
    <t>1.2.5.01.08.</t>
  </si>
  <si>
    <t>Equipo sanitario,laboratorio e investigación</t>
  </si>
  <si>
    <t>1.2.5.01.08.99.</t>
  </si>
  <si>
    <t>Otros equipos sanitarios y laboratorio</t>
  </si>
  <si>
    <t>1.2.5.01.08.99.1.</t>
  </si>
  <si>
    <t>1.2.5.01.08.99.1.00000.</t>
  </si>
  <si>
    <t>1.2.5.01.08.99.1.00000.01</t>
  </si>
  <si>
    <t>V.O. equipo sanitar, laboratorio e investiga</t>
  </si>
  <si>
    <t>1.2.5.01.08.99.3.</t>
  </si>
  <si>
    <t>1.2.5.01.08.99.3.00000.</t>
  </si>
  <si>
    <t>1.2.5.01.08.99.3.00000.01</t>
  </si>
  <si>
    <t>Deprec acum equipo sanitario laboratorio inv</t>
  </si>
  <si>
    <t>1.2.5.01.09.</t>
  </si>
  <si>
    <t>Equipos mobiliario educac, deporte recreativo</t>
  </si>
  <si>
    <t>1.2.5.01.09.99.</t>
  </si>
  <si>
    <t>Otros equipos educac, deporte recreativo</t>
  </si>
  <si>
    <t>1.2.5.01.09.99.1.</t>
  </si>
  <si>
    <t>1.2.5.01.09.99.1.00000.</t>
  </si>
  <si>
    <t>1.2.5.01.09.99.1.00000.01</t>
  </si>
  <si>
    <t>V.O. equipo educacion deporte recreativo</t>
  </si>
  <si>
    <t>1.2.5.01.09.99.3.</t>
  </si>
  <si>
    <t>1.2.5.01.09.99.3.00000.</t>
  </si>
  <si>
    <t>1.2.5.01.09.99.3.00000.01</t>
  </si>
  <si>
    <t>Deprec acum equ educacion deporte recreativo</t>
  </si>
  <si>
    <t>1.2.5.01.99.</t>
  </si>
  <si>
    <t>Maquinarias, equipos y mobiliario diversos</t>
  </si>
  <si>
    <t>1.2.5.01.99.99.</t>
  </si>
  <si>
    <t>Otras maquinar, equipos mobiliario diversos</t>
  </si>
  <si>
    <t>1.2.5.01.99.99.1.</t>
  </si>
  <si>
    <t>1.2.5.01.99.99.1.00000.</t>
  </si>
  <si>
    <t>1.2.5.01.99.99.1.00000.01</t>
  </si>
  <si>
    <t>V.O. maquin equ mobil diverso 50199</t>
  </si>
  <si>
    <t>1.2.5.01.99.99.1.00000.02</t>
  </si>
  <si>
    <t>V.O. Otros bienes duraderos 20101</t>
  </si>
  <si>
    <t>1.2.5.01.99.99.1.00000.05</t>
  </si>
  <si>
    <t>V.O. Otros bienes duraderos 20104</t>
  </si>
  <si>
    <t>1.2.5.01.99.99.1.00000.06</t>
  </si>
  <si>
    <t>V.O. Otros bienes duraderos 20199</t>
  </si>
  <si>
    <t>1.2.5.01.99.99.1.00000.11</t>
  </si>
  <si>
    <t>V.O. Otros bienes duraderos 20301</t>
  </si>
  <si>
    <t>1.2.5.01.99.99.1.00000.13</t>
  </si>
  <si>
    <t>V.O. Otros bienes duraderos 20303</t>
  </si>
  <si>
    <t>1.2.5.01.99.99.1.00000.14</t>
  </si>
  <si>
    <t>V.O. Otros bienes duraderos 20304</t>
  </si>
  <si>
    <t>1.2.5.01.99.99.1.00000.15</t>
  </si>
  <si>
    <t>V.O. Otros bienes duraderos 20305</t>
  </si>
  <si>
    <t>1.2.5.01.99.99.1.00000.16</t>
  </si>
  <si>
    <t>V.O. Otros bienes duraderos 20306</t>
  </si>
  <si>
    <t>1.2.5.01.99.99.1.00000.17</t>
  </si>
  <si>
    <t>V.O. Otros bienes duraderos 20399</t>
  </si>
  <si>
    <t>1.2.5.01.99.99.1.00000.18</t>
  </si>
  <si>
    <t>V.O. Otros bienes duraderos 20401</t>
  </si>
  <si>
    <t>1.2.5.01.99.99.1.00000.19</t>
  </si>
  <si>
    <t>V.O. Otros bienes duraderos 20402</t>
  </si>
  <si>
    <t>1.2.5.01.99.99.1.00000.24</t>
  </si>
  <si>
    <t>V.O. Otros bienes duraderos 29901</t>
  </si>
  <si>
    <t>1.2.5.01.99.99.1.00000.25</t>
  </si>
  <si>
    <t>V.O. Otros bienes duraderos 29902</t>
  </si>
  <si>
    <t>1.2.5.01.99.99.1.00000.26</t>
  </si>
  <si>
    <t>V.O. Otros bienes duraderos 29903</t>
  </si>
  <si>
    <t>1.2.5.01.99.99.1.00000.27</t>
  </si>
  <si>
    <t>V.O. Otros bienes duraderos 29904</t>
  </si>
  <si>
    <t>1.2.5.01.99.99.1.00000.28</t>
  </si>
  <si>
    <t>V.O. Otros bienes duraderos 29905</t>
  </si>
  <si>
    <t>1.2.5.01.99.99.1.00000.29</t>
  </si>
  <si>
    <t>V.O. Otros bienes duraderos 29906</t>
  </si>
  <si>
    <t>1.2.5.01.99.99.1.00000.30</t>
  </si>
  <si>
    <t>V.O. Otros bienes duraderos 29907</t>
  </si>
  <si>
    <t>1.2.5.01.99.99.1.00000.31</t>
  </si>
  <si>
    <t>V.O. Otros bienes duraderos 29999</t>
  </si>
  <si>
    <t>1.2.5.01.99.99.1.00000.99</t>
  </si>
  <si>
    <t>V.O. otros bienes duraderos 59999</t>
  </si>
  <si>
    <t>1.2.5.01.99.99.3.</t>
  </si>
  <si>
    <t>1.2.5.01.99.99.3.00000.</t>
  </si>
  <si>
    <t>1.2.5.01.99.99.3.00000.01</t>
  </si>
  <si>
    <t>Deprec acum maq equip mobiliario diverso</t>
  </si>
  <si>
    <t>1.2.5.01.99.99.3.00000.02</t>
  </si>
  <si>
    <t>Deprec acum bienes duraderos 20101</t>
  </si>
  <si>
    <t>1.2.5.01.99.99.3.00000.05</t>
  </si>
  <si>
    <t>Deprec acum bienes duraderos 20104</t>
  </si>
  <si>
    <t>1.2.5.01.99.99.3.00000.06</t>
  </si>
  <si>
    <t>Deprec acum  bienes duraderos 20199</t>
  </si>
  <si>
    <t>1.2.5.01.99.99.3.00000.11</t>
  </si>
  <si>
    <t>Deprec acum  bienes duraderos 20301</t>
  </si>
  <si>
    <t>1.2.5.01.99.99.3.00000.13</t>
  </si>
  <si>
    <t>Deprec acum  bienes duraderos 20303</t>
  </si>
  <si>
    <t>1.2.5.01.99.99.3.00000.14</t>
  </si>
  <si>
    <t>Deprec acum  bienes duraderos 20304</t>
  </si>
  <si>
    <t>1.2.5.01.99.99.3.00000.15</t>
  </si>
  <si>
    <t>Deprec acum  bienes duraderos 20305</t>
  </si>
  <si>
    <t>1.2.5.01.99.99.3.00000.16</t>
  </si>
  <si>
    <t>Deprec acum  bienes duraderos 20306</t>
  </si>
  <si>
    <t>1.2.5.01.99.99.3.00000.17</t>
  </si>
  <si>
    <t>Deprec acum  bienes duraderos 20399</t>
  </si>
  <si>
    <t>1.2.5.01.99.99.3.00000.18</t>
  </si>
  <si>
    <t>Deprec acum  bienes duraderos 20401</t>
  </si>
  <si>
    <t>1.2.5.01.99.99.3.00000.19</t>
  </si>
  <si>
    <t>Deprec acum  bienes duraderos 20402</t>
  </si>
  <si>
    <t>1.2.5.01.99.99.3.00000.24</t>
  </si>
  <si>
    <t>Deprec acum  bienes duraderos 29901</t>
  </si>
  <si>
    <t>1.2.5.01.99.99.3.00000.25</t>
  </si>
  <si>
    <t>Deprec acum  bienes duraderos 29902</t>
  </si>
  <si>
    <t>1.2.5.01.99.99.3.00000.26</t>
  </si>
  <si>
    <t>Deprec acum  bienes duraderos 29903</t>
  </si>
  <si>
    <t>1.2.5.01.99.99.3.00000.27</t>
  </si>
  <si>
    <t>Deprec acum  bienes duraderos 29904</t>
  </si>
  <si>
    <t>1.2.5.01.99.99.3.00000.28</t>
  </si>
  <si>
    <t>Deprec acum  bienes duraderos 29905</t>
  </si>
  <si>
    <t>1.2.5.01.99.99.3.00000.29</t>
  </si>
  <si>
    <t>Deprec acum  bienes duraderos 29906</t>
  </si>
  <si>
    <t>1.2.5.01.99.99.3.00000.30</t>
  </si>
  <si>
    <t>Deprec acum  bienes duraderos 29907</t>
  </si>
  <si>
    <t>1.2.5.01.99.99.3.00000.31</t>
  </si>
  <si>
    <t>Deprec acum bienes duraderos 29999</t>
  </si>
  <si>
    <t>1.2.5.01.99.99.3.00000.99</t>
  </si>
  <si>
    <t>Deprec acum otros bienes duraderos</t>
  </si>
  <si>
    <t>1.2.5.03.</t>
  </si>
  <si>
    <t>Activos biológicos no concesionados</t>
  </si>
  <si>
    <t>1.2.5.03.02.</t>
  </si>
  <si>
    <t>Semovientes</t>
  </si>
  <si>
    <t>1.2.5.03.02.03.</t>
  </si>
  <si>
    <t>Caninos</t>
  </si>
  <si>
    <t>1.2.5.03.02.03.1.</t>
  </si>
  <si>
    <t>1.2.5.03.02.03.1.00000.</t>
  </si>
  <si>
    <t>1.2.5.03.02.03.1.00000.01</t>
  </si>
  <si>
    <t>Valores de origen caninos</t>
  </si>
  <si>
    <t>1.2.5.03.02.03.3.</t>
  </si>
  <si>
    <t>1.2.5.03.02.03.3.00000.</t>
  </si>
  <si>
    <t>1.2.5.03.02.03.3.00000.01</t>
  </si>
  <si>
    <t>Depreciaciones acumuladas caninos</t>
  </si>
  <si>
    <t>1.2.5.04.</t>
  </si>
  <si>
    <t>Bienes infraestru benef uso púb servicio</t>
  </si>
  <si>
    <t>1.2.5.04.99.</t>
  </si>
  <si>
    <t>Otros biene infraes benef  púb servicio</t>
  </si>
  <si>
    <t>1.2.5.04.99.99.</t>
  </si>
  <si>
    <t>Otros bienes infraes benef púb diversos</t>
  </si>
  <si>
    <t>1.2.5.04.99.99.1.</t>
  </si>
  <si>
    <t>1.2.5.04.99.99.1.00000.</t>
  </si>
  <si>
    <t>1.2.5.04.99.99.1.00000.01</t>
  </si>
  <si>
    <t>1.2.5.05.</t>
  </si>
  <si>
    <t>Bienes históricos y culturales</t>
  </si>
  <si>
    <t>1.2.5.05.02.</t>
  </si>
  <si>
    <t>Piezas y obras históricas y de colección</t>
  </si>
  <si>
    <t>1.2.5.05.02.01</t>
  </si>
  <si>
    <t>Obras de arte</t>
  </si>
  <si>
    <t>1.2.5.05.02.01.1.</t>
  </si>
  <si>
    <t>1.2.5.05.02.01.1.00000.</t>
  </si>
  <si>
    <t>1.2.5.05.02.01.1.00000.01</t>
  </si>
  <si>
    <t>Valores de origen obras de arte</t>
  </si>
  <si>
    <t>1.2.5.05.02.02.</t>
  </si>
  <si>
    <t>Esculturas</t>
  </si>
  <si>
    <t>1.2.5.05.02.02.1.</t>
  </si>
  <si>
    <t>1.2.5.05.02.02.1.00000.</t>
  </si>
  <si>
    <t>1.2.5.05.02.02.1.00000.01</t>
  </si>
  <si>
    <t>Valores de origen Esculturas</t>
  </si>
  <si>
    <t>1.2.5.08.</t>
  </si>
  <si>
    <t>Bienes intangibles no concesionados</t>
  </si>
  <si>
    <t>1.2.5.08.03.</t>
  </si>
  <si>
    <t>Software y programas</t>
  </si>
  <si>
    <t>1.2.5.08.03.01.</t>
  </si>
  <si>
    <t>1.2.5.08.03.01.0.</t>
  </si>
  <si>
    <t>1.2.5.08.03.01.0.00000.</t>
  </si>
  <si>
    <t>1.2.5.08.03.01.0.00000.01</t>
  </si>
  <si>
    <t>Valores de origen programas</t>
  </si>
  <si>
    <t>1.2.5.08.03.01.0.00000.02</t>
  </si>
  <si>
    <t>Valores de origen licencias</t>
  </si>
  <si>
    <t>1.2.5.08.03.03.</t>
  </si>
  <si>
    <t>Amortizaciones acumuladas *</t>
  </si>
  <si>
    <t>1.2.5.08.03.03.0.</t>
  </si>
  <si>
    <t>1.2.5.08.03.03.0.00000.</t>
  </si>
  <si>
    <t>1.2.5.08.03.03.0.00000.01</t>
  </si>
  <si>
    <t>Amortizaciones acumuladas programas</t>
  </si>
  <si>
    <t>1.2.5.08.03.03.0.00000.02</t>
  </si>
  <si>
    <t>Amortizaciones acumuladas licencias</t>
  </si>
  <si>
    <t>1.2.5.08.03.05.</t>
  </si>
  <si>
    <t>Mejoras software y programas</t>
  </si>
  <si>
    <t>1.2.5.08.03.05.0.</t>
  </si>
  <si>
    <t>1.2.5.08.03.05.0.00000.</t>
  </si>
  <si>
    <t>1.2.5.08.03.05.0.00000.01</t>
  </si>
  <si>
    <t>Mejoras programas</t>
  </si>
  <si>
    <t>1.2.5.08.99.01.</t>
  </si>
  <si>
    <t>1.2.5.08.99.01.0.</t>
  </si>
  <si>
    <t>1.2.5.08.99.01.0.00000.</t>
  </si>
  <si>
    <t>1.2.5.08.99.01.0.00000.06</t>
  </si>
  <si>
    <t>Garantía extendida sobre bienes muebles</t>
  </si>
  <si>
    <t>1.2.5.08.99.03.</t>
  </si>
  <si>
    <t>Amortizaciones acumuladas</t>
  </si>
  <si>
    <t>1.2.5.08.99.03.0.</t>
  </si>
  <si>
    <t>1.2.5.08.99.03.0.00000.</t>
  </si>
  <si>
    <t>1.2.5.08.99.03.0.00000.01</t>
  </si>
  <si>
    <t>Amot.acum. Garant.extendida bienes muebles</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</si>
  <si>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</si>
  <si>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</si>
  <si>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</si>
  <si>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</si>
  <si>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</si>
  <si>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</si>
  <si>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</si>
  <si>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</si>
  <si>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</si>
  <si>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1.2.5.99.01.02.1.00000.01</t>
  </si>
  <si>
    <t>Obras en proceso</t>
  </si>
  <si>
    <t>1.2.5.99.08.</t>
  </si>
  <si>
    <t>Bienes intangibles proceso producción</t>
  </si>
  <si>
    <t>1.2.5.99.08.03.</t>
  </si>
  <si>
    <t>Producción proceso software programas</t>
  </si>
  <si>
    <t>1.2.5.99.08.03.0.</t>
  </si>
  <si>
    <t>1.2.5.99.08.03.0.00000.</t>
  </si>
  <si>
    <t>1.2.5.99.08.03.0.00000.01</t>
  </si>
  <si>
    <t>Sistemas y programas en desarrollo</t>
  </si>
  <si>
    <t>1.2.7.</t>
  </si>
  <si>
    <t>Inversiones patrimoniales - Método parti</t>
  </si>
  <si>
    <t>1.2.7.04.</t>
  </si>
  <si>
    <t>Inversiones patrimoniales en fideicomiso</t>
  </si>
  <si>
    <t>1.2.7.04.99.</t>
  </si>
  <si>
    <t>Inversiones patrimon en otros fideicomisos</t>
  </si>
  <si>
    <t>1.2.7.04.99.00.</t>
  </si>
  <si>
    <t>1.2.7.04.99.00.0</t>
  </si>
  <si>
    <t>1.2.7.04.99.00.0.00000.</t>
  </si>
  <si>
    <t>1.2.7.04.99.00.0.00000.01</t>
  </si>
  <si>
    <t>Fondo de Emergencias</t>
  </si>
  <si>
    <t>2</t>
  </si>
  <si>
    <t>Pasivo</t>
  </si>
  <si>
    <t>2.1.</t>
  </si>
  <si>
    <t>2.1.1.</t>
  </si>
  <si>
    <t>2.1.1.01.</t>
  </si>
  <si>
    <t>2.1.1.01.01.</t>
  </si>
  <si>
    <t>Deudas por adquisición inventarios c/p</t>
  </si>
  <si>
    <t>2.1.1.01.01.01.</t>
  </si>
  <si>
    <t>Deudas comerciales por adquisición de ma</t>
  </si>
  <si>
    <t>2.1.1.01.01.01.0.</t>
  </si>
  <si>
    <t>2.1.1.01.01.01.0.00000.</t>
  </si>
  <si>
    <t>2.1.1.01.01.01.0.00000.01</t>
  </si>
  <si>
    <t>Periodo actual invent mater suministros</t>
  </si>
  <si>
    <t>2.1.1.01.01.01.0.00000.02</t>
  </si>
  <si>
    <t>Periodo anteri invent mater suministros</t>
  </si>
  <si>
    <t>2.1.1.01.02.</t>
  </si>
  <si>
    <t>Deudas adquis biene distinto inventa c/p</t>
  </si>
  <si>
    <t>2.1.1.01.02.01.</t>
  </si>
  <si>
    <t>Deudas comerciales por adquisición de pr</t>
  </si>
  <si>
    <t>2.1.1.01.02.01.0.</t>
  </si>
  <si>
    <t>2.1.1.01.02.01.0.00000.</t>
  </si>
  <si>
    <t>2.1.1.01.02.01.0.00000.01</t>
  </si>
  <si>
    <t>Periodo actual bienes muebles</t>
  </si>
  <si>
    <t>2.1.1.01.02.01.0.00000.05</t>
  </si>
  <si>
    <t>Vehículos pendientes de entregar</t>
  </si>
  <si>
    <t>2.1.1.01.02.08.</t>
  </si>
  <si>
    <t>Deudas comer adquisi biene intang a c/p</t>
  </si>
  <si>
    <t>2.1.1.01.02.08.0.</t>
  </si>
  <si>
    <t>Deudas comer  adquisi biene intang c/p</t>
  </si>
  <si>
    <t>2.1.1.01.02.08.0.00000.</t>
  </si>
  <si>
    <t>2.1.1.01.02.08.0.00000.01</t>
  </si>
  <si>
    <t>Periodo actual bienes intangibles</t>
  </si>
  <si>
    <t>2.1.1.01.02.08.0.00000.02</t>
  </si>
  <si>
    <t>Periodo anterior bienes intangibles</t>
  </si>
  <si>
    <t>2.1.1.01.03.</t>
  </si>
  <si>
    <t>Deudas contrat obra biene proc prod c/p</t>
  </si>
  <si>
    <t>2.1.1.01.03.04.</t>
  </si>
  <si>
    <t>Deudas contrat obra biene infraest benef</t>
  </si>
  <si>
    <t>2.1.1.01.03.04.0.</t>
  </si>
  <si>
    <t>2.1.1.01.03.04.0.00000.</t>
  </si>
  <si>
    <t>2.1.1.01.03.04.0.00000.01</t>
  </si>
  <si>
    <t>Periodo actual obras en proceso</t>
  </si>
  <si>
    <t>2.1.1.01.03.08.</t>
  </si>
  <si>
    <t>Deuda contrat prod biene intangibles c/p</t>
  </si>
  <si>
    <t>2.1.1.01.03.08.0.</t>
  </si>
  <si>
    <t>2.1.1.01.03.08.0.00000.</t>
  </si>
  <si>
    <t>2.1.1.01.03.08.0.00000.01</t>
  </si>
  <si>
    <t>Periodo actual sistemas en desarrollo</t>
  </si>
  <si>
    <t>2.1.1.01.04.</t>
  </si>
  <si>
    <t>Deudas por adquisición de servicios c/p</t>
  </si>
  <si>
    <t>2.1.1.01.04.01.</t>
  </si>
  <si>
    <t>Deuda comerc alquil derecho  bienes c/p</t>
  </si>
  <si>
    <t>2.1.1.01.04.01.0.</t>
  </si>
  <si>
    <t>Deuda comerc alquil derecho bienes c/p</t>
  </si>
  <si>
    <t>2.1.1.01.04.01.0.00000.</t>
  </si>
  <si>
    <t>2.1.1.01.04.01.0.00000.01</t>
  </si>
  <si>
    <t>Periodo actua alquil derech sob bien c/p</t>
  </si>
  <si>
    <t>2.1.1.01.04.02.</t>
  </si>
  <si>
    <t>Deudas comercial servicios básicos c/p</t>
  </si>
  <si>
    <t>2.1.1.01.04.02.0.</t>
  </si>
  <si>
    <t>Deudas comercial por servic básicos c/p</t>
  </si>
  <si>
    <t>2.1.1.01.04.02.0.00000.</t>
  </si>
  <si>
    <t>2.1.1.01.04.02.0.00000.01</t>
  </si>
  <si>
    <t>Periodo actual servicios básicos c/p</t>
  </si>
  <si>
    <t>2.1.1.01.04.02.0.00000.02</t>
  </si>
  <si>
    <t>Periodo anterior servicios básicos c/p</t>
  </si>
  <si>
    <t>2.1.1.01.04.03.</t>
  </si>
  <si>
    <t>Deudas comerc servic comerc financ c/p</t>
  </si>
  <si>
    <t>2.1.1.01.04.03.0.</t>
  </si>
  <si>
    <t>2.1.1.01.04.03.0.00000.</t>
  </si>
  <si>
    <t>2.1.1.01.04.03.0.00000.01</t>
  </si>
  <si>
    <t>Periodo actual servic comerc financ c/p</t>
  </si>
  <si>
    <t>2.1.1.01.04.03.0.00000.02</t>
  </si>
  <si>
    <t>Periodo anterio servic comerc financ c/p</t>
  </si>
  <si>
    <t>2.1.1.01.04.04.</t>
  </si>
  <si>
    <t>Deudas comerc servicio gest apoyo c/p</t>
  </si>
  <si>
    <t>2.1.1.01.04.04.0.</t>
  </si>
  <si>
    <t>2.1.1.01.04.04.0.00000.</t>
  </si>
  <si>
    <t>2.1.1.01.04.04.0.00000.01</t>
  </si>
  <si>
    <t>Periodo actual serv gestión y apoyo c/p</t>
  </si>
  <si>
    <t>2.1.1.01.04.04.0.00000.02</t>
  </si>
  <si>
    <t>Periodo anterior serv gestión apoyo c/p</t>
  </si>
  <si>
    <t>2.1.1.01.04.05.</t>
  </si>
  <si>
    <t>Deudas comerc gasto viaje transport c/p</t>
  </si>
  <si>
    <t>2.1.1.01.04.05.0.</t>
  </si>
  <si>
    <t>2.1.1.01.04.05.0.00000.</t>
  </si>
  <si>
    <t>2.1.1.01.04.05.0.00000.01</t>
  </si>
  <si>
    <t>Periodo actual gasto viaje transporte c/</t>
  </si>
  <si>
    <t>2.1.1.01.04.05.0.00000.02</t>
  </si>
  <si>
    <t>Periodo anterio gasto viaje transp  c/p</t>
  </si>
  <si>
    <t>2.1.1.01.04.06.</t>
  </si>
  <si>
    <t>Deuda comerc segur, reaseg obligac c/p</t>
  </si>
  <si>
    <t>2.1.1.01.04.06.0.</t>
  </si>
  <si>
    <t>2.1.1.01.04.06.0.00000.</t>
  </si>
  <si>
    <t>2.1.1.01.04.06.0.00000.01</t>
  </si>
  <si>
    <t>Periodo actual seguro reaseg obliga c/p</t>
  </si>
  <si>
    <t>2.1.1.01.04.07.</t>
  </si>
  <si>
    <t>Deudas comerc capacitación protoc c/p</t>
  </si>
  <si>
    <t>2.1.1.01.04.07.0.</t>
  </si>
  <si>
    <t>2.1.1.01.04.07.0.00000.</t>
  </si>
  <si>
    <t>2.1.1.01.04.07.0.00000.01</t>
  </si>
  <si>
    <t>Periodo actual capacitac protocolo c/p</t>
  </si>
  <si>
    <t>2.1.1.01.04.07.0.00000.02</t>
  </si>
  <si>
    <t>Periodo anterior capacitac protocolo c/p</t>
  </si>
  <si>
    <t>2.1.1.01.04.08.</t>
  </si>
  <si>
    <t>Deudas comerc mantenim y reparac c/p</t>
  </si>
  <si>
    <t>2.1.1.01.04.08.0.</t>
  </si>
  <si>
    <t>2.1.1.01.04.08.0.00000.</t>
  </si>
  <si>
    <t>2.1.1.01.04.08.0.00000.01</t>
  </si>
  <si>
    <t>Periodo actual mantenim y reparac c/p</t>
  </si>
  <si>
    <t>2.1.1.01.04.08.0.00000.02</t>
  </si>
  <si>
    <t>Periodo anterior mantenim y reparac c/p</t>
  </si>
  <si>
    <t>2.1.1.01.04.99.</t>
  </si>
  <si>
    <t>Deudas comerc por otros servicios c/p</t>
  </si>
  <si>
    <t>2.1.1.01.04.99.0.</t>
  </si>
  <si>
    <t>2.1.1.01.04.99.0.00000.</t>
  </si>
  <si>
    <t>2.1.1.01.04.99.0.00000.01</t>
  </si>
  <si>
    <t>Periodo actual otros servicios c/p</t>
  </si>
  <si>
    <t>2.1.1.02.</t>
  </si>
  <si>
    <t>2.1.1.02.01.</t>
  </si>
  <si>
    <t>Deudas por beneficios a empleados c/p</t>
  </si>
  <si>
    <t>2.1.1.02.01.01.</t>
  </si>
  <si>
    <t>Remuneraciones básicas a pagar c/p</t>
  </si>
  <si>
    <t>2.1.1.02.01.01.6.</t>
  </si>
  <si>
    <t>Salario escolar a pagar c/p</t>
  </si>
  <si>
    <t>2.1.1.02.01.01.6.00000.</t>
  </si>
  <si>
    <t>2.1.1.02.01.01.6.00000.01</t>
  </si>
  <si>
    <t>2.1.1.02.01.03.</t>
  </si>
  <si>
    <t>Incentivos salariales a pagar c/p</t>
  </si>
  <si>
    <t>2.1.1.02.01.03.3.</t>
  </si>
  <si>
    <t>Decimotercer mes a pagar c/p</t>
  </si>
  <si>
    <t>2.1.1.02.01.03.3.00000.</t>
  </si>
  <si>
    <t>2.1.1.02.01.03.3.00000.01</t>
  </si>
  <si>
    <t>Aguinaldo (Decimotercer mes).</t>
  </si>
  <si>
    <t>2.1.1.02.01.04.</t>
  </si>
  <si>
    <t>Contrib patron desar segur soc paga c/p</t>
  </si>
  <si>
    <t>2.1.1.02.01.04.0.</t>
  </si>
  <si>
    <t>2.1.1.02.01.04.0.14120.</t>
  </si>
  <si>
    <t>Caja Costarricense de Seguro Social</t>
  </si>
  <si>
    <t>2.1.1.02.01.04.0.14120.01</t>
  </si>
  <si>
    <t>Periodo actual Cuota Patronal C.C.S.S.</t>
  </si>
  <si>
    <t>2.1.1.02.01.04.0.14120.04</t>
  </si>
  <si>
    <t>Per ant Inspección Cuota Patronal C.C.S.</t>
  </si>
  <si>
    <t>2.1.1.02.01.04.0.14120.05</t>
  </si>
  <si>
    <t>Period act Cuota Patronal Banco Popular</t>
  </si>
  <si>
    <t>2.1.1.02.01.04.0.14120.06</t>
  </si>
  <si>
    <t>Period ant Cuota Patronal Banco Popular</t>
  </si>
  <si>
    <t>2.1.1.02.01.04.0.14120.08</t>
  </si>
  <si>
    <t>Per ant Inspec Cuota Patron Banco Popular</t>
  </si>
  <si>
    <t>2.1.1.02.01.05.</t>
  </si>
  <si>
    <t>Contribuciones patronales a fondos de pe</t>
  </si>
  <si>
    <t>2.1.1.02.01.05.0.</t>
  </si>
  <si>
    <t>2.1.1.02.01.05.0.00000.</t>
  </si>
  <si>
    <t>2.1.1.02.01.05.0.00000.09</t>
  </si>
  <si>
    <t>Periodo actual Cuota Patronal a otros en</t>
  </si>
  <si>
    <t>2.1.1.02.01.05.0.00000.10</t>
  </si>
  <si>
    <t>Periodo anterior Cuota Patronal a otros</t>
  </si>
  <si>
    <t>2.1.1.02.01.05.0.00000.11</t>
  </si>
  <si>
    <t>Periodo actual contr patron fondos priva</t>
  </si>
  <si>
    <t>2.1.1.02.01.05.0.00000.12</t>
  </si>
  <si>
    <t>Periodo anteri contr patron fondos priva</t>
  </si>
  <si>
    <t>2.1.1.02.01.05.0.14120.</t>
  </si>
  <si>
    <t>2.1.1.02.01.05.0.14120.01</t>
  </si>
  <si>
    <t>Periodo actual Prov. C.P. Reg. Oblig. Pe</t>
  </si>
  <si>
    <t>2.1.1.02.01.05.0.14120.02</t>
  </si>
  <si>
    <t>Periodo anterior Prov. C.P. Reg. Oblig.</t>
  </si>
  <si>
    <t>2.1.1.02.01.05.0.14120.04</t>
  </si>
  <si>
    <t>Periodo anterior Inspección Prov. C.P. R</t>
  </si>
  <si>
    <t>2.1.1.02.01.05.0.14120.05</t>
  </si>
  <si>
    <t>Periodo actual Prov. C.P. Fondo Capitali</t>
  </si>
  <si>
    <t>2.1.1.02.01.05.0.14120.06</t>
  </si>
  <si>
    <t>Periodo anterior Prov. C.P. Fondo Capita</t>
  </si>
  <si>
    <t>2.1.1.02.01.05.0.14120.08</t>
  </si>
  <si>
    <t>Periodo anterior Inspección Prov. C.P. F</t>
  </si>
  <si>
    <t>2.1.1.02.02.</t>
  </si>
  <si>
    <t>Deudas fiscales c/p</t>
  </si>
  <si>
    <t>2.1.1.02.02.02.</t>
  </si>
  <si>
    <t>Retencion impuest nacional a pagar c/p</t>
  </si>
  <si>
    <t>2.1.1.02.02.02.0.</t>
  </si>
  <si>
    <t>2.1.1.02.02.02.0.11206.</t>
  </si>
  <si>
    <t>2.1.1.02.02.02.0.11206.01</t>
  </si>
  <si>
    <t>Deducc. Imp. Renta 2%</t>
  </si>
  <si>
    <t>2.1.1.03.</t>
  </si>
  <si>
    <t>2.1.1.03.01.</t>
  </si>
  <si>
    <t>Transf  sector privado interno pagar c/p</t>
  </si>
  <si>
    <t>2.1.1.03.01.01.</t>
  </si>
  <si>
    <t>Transferencias a personas a pagar</t>
  </si>
  <si>
    <t>2.1.1.03.01.01.1.</t>
  </si>
  <si>
    <t>Prestaciones a pagar c/p</t>
  </si>
  <si>
    <t>2.1.1.03.01.01.1.00000.</t>
  </si>
  <si>
    <t>2.1.1.03.01.01.1.00000.01</t>
  </si>
  <si>
    <t>Per act Prestaciones legales</t>
  </si>
  <si>
    <t>2.1.1.03.01.02.</t>
  </si>
  <si>
    <t>Transf ent sect priv interno pagar c/p</t>
  </si>
  <si>
    <t>2.1.1.03.01.02.1.</t>
  </si>
  <si>
    <t>Transf a entidad sin fines lucro pagar c</t>
  </si>
  <si>
    <t>2.1.1.03.01.02.1.00000.</t>
  </si>
  <si>
    <t>2.1.1.03.01.02.1.00000.03</t>
  </si>
  <si>
    <t>Periodo Actual Aporte Estatal FJPPJ</t>
  </si>
  <si>
    <t>2.1.1.03.01.02.1.00000.04</t>
  </si>
  <si>
    <t>Periodo Anterior Aporte Estatal FJPPJ</t>
  </si>
  <si>
    <t>2.1.1.03.01.02.9.</t>
  </si>
  <si>
    <t>Transf ent sector priv interno pagar c/p</t>
  </si>
  <si>
    <t>2.1.1.03.01.02.9.00000.</t>
  </si>
  <si>
    <t>2.1.1.03.01.02.9.00000.01</t>
  </si>
  <si>
    <t>Periodo actual Indemnizaciones</t>
  </si>
  <si>
    <t>2.1.1.03.02.</t>
  </si>
  <si>
    <t>Transf sector público interno a pagar c/</t>
  </si>
  <si>
    <t>2.1.1.03.02.02.</t>
  </si>
  <si>
    <t>Transferencias a Órganos Desconcentrados a pagar c</t>
  </si>
  <si>
    <t>2.1.1.03.02.02.0.</t>
  </si>
  <si>
    <t>Transferencias a Órganos Desconcentrados a pagar</t>
  </si>
  <si>
    <t>2.1.1.03.02.02.0.00000.</t>
  </si>
  <si>
    <t>Transferencias a Órganos Desconcentrados a pag</t>
  </si>
  <si>
    <t>2.1.1.03.02.02.0.00000.01</t>
  </si>
  <si>
    <t>Transferencias a Órganos Desconcentrados a p</t>
  </si>
  <si>
    <t>2.1.1.03.02.03.</t>
  </si>
  <si>
    <t>Transf Instituc Desc no Empre pagar c/p</t>
  </si>
  <si>
    <t>2.1.1.03.02.03.0.</t>
  </si>
  <si>
    <t>2.1.1.03.02.03.0.00000.</t>
  </si>
  <si>
    <t>2.1.1.03.02.03.0.00000.01</t>
  </si>
  <si>
    <t>Per act Transf corrien Instituc Desc no</t>
  </si>
  <si>
    <t>2.1.1.03.02.03.0.00000.02</t>
  </si>
  <si>
    <t>Per ant Transf corrien Instituc Desc no</t>
  </si>
  <si>
    <t>2.1.1.99.</t>
  </si>
  <si>
    <t>2.1.1.99.99.</t>
  </si>
  <si>
    <t>Deudas varias c/p</t>
  </si>
  <si>
    <t>2.1.1.99.99.01.</t>
  </si>
  <si>
    <t>Deudas varias sector privado interno c/p</t>
  </si>
  <si>
    <t>2.1.1.99.99.01.0.</t>
  </si>
  <si>
    <t>2.1.1.99.99.01.0.00000.</t>
  </si>
  <si>
    <t>2.1.1.99.99.01.0.00000.01</t>
  </si>
  <si>
    <t>Dineros pendie de recibir sector privado</t>
  </si>
  <si>
    <t>2.1.1.99.99.01.0.00000.98</t>
  </si>
  <si>
    <t>Pasivos Transitorios Imprenta</t>
  </si>
  <si>
    <t>2.1.1.99.99.01.0.00000.99</t>
  </si>
  <si>
    <t>Otras Ctas x Pagar</t>
  </si>
  <si>
    <t>2.1.1.99.99.02.</t>
  </si>
  <si>
    <t>Deudas varias sector público interno c/p</t>
  </si>
  <si>
    <t>2.1.1.99.99.02.0.</t>
  </si>
  <si>
    <t>2.1.1.99.99.02.0.00000.</t>
  </si>
  <si>
    <t>2.1.1.99.99.02.0.00000.02</t>
  </si>
  <si>
    <t>Sumas girada más en cobro (Gest.Hum)</t>
  </si>
  <si>
    <t>2.1.1.99.99.02.0.00000.03</t>
  </si>
  <si>
    <t>Saldos pptarios Conven Hacienda-P.J.</t>
  </si>
  <si>
    <t>2.1.1.99.99.02.0.00000.05</t>
  </si>
  <si>
    <t>Sumas por recuperar Incapacidades (Gest. Hum</t>
  </si>
  <si>
    <t>3</t>
  </si>
  <si>
    <t>3.1.</t>
  </si>
  <si>
    <t>Patrimonio Público</t>
  </si>
  <si>
    <t>3.1.1.</t>
  </si>
  <si>
    <t>3.1.1.01.</t>
  </si>
  <si>
    <t>Capital inicial</t>
  </si>
  <si>
    <t>3.1.1.01.01.</t>
  </si>
  <si>
    <t>Capital inicial a valores históricos</t>
  </si>
  <si>
    <t>3.1.1.01.01.00.</t>
  </si>
  <si>
    <t>3.1.1.01.01.00.0.</t>
  </si>
  <si>
    <t>3.1.1.01.01.00.0.11206.</t>
  </si>
  <si>
    <t>3.1.1.01.01.00.0.11206.01</t>
  </si>
  <si>
    <t>3.1.3.</t>
  </si>
  <si>
    <t>3.1.3.01.</t>
  </si>
  <si>
    <t>Revaluación de bienes</t>
  </si>
  <si>
    <t>3.1.3.01.04.</t>
  </si>
  <si>
    <t>Reval bienes infraes y benef uso público</t>
  </si>
  <si>
    <t>3.1.3.01.04.00.</t>
  </si>
  <si>
    <t>3.1.3.01.04.00.0.</t>
  </si>
  <si>
    <t>3.1.3.01.04.00.0.00000.</t>
  </si>
  <si>
    <t>3.1.3.01.04.00.0.00000.01</t>
  </si>
  <si>
    <t>Revaluación de Edificios</t>
  </si>
  <si>
    <t>3.1.3.01.04.00.0.00000.02</t>
  </si>
  <si>
    <t>Revaluación de terrenos</t>
  </si>
  <si>
    <t>3.1.5.</t>
  </si>
  <si>
    <t>Resultados acumulados</t>
  </si>
  <si>
    <t>3.1.5.01.</t>
  </si>
  <si>
    <t>Resultados acumul ejercicios anteriores</t>
  </si>
  <si>
    <t>3.1.5.01.01.</t>
  </si>
  <si>
    <t>Resultados de ejercicios anteriores</t>
  </si>
  <si>
    <t>3.1.5.01.01.00.</t>
  </si>
  <si>
    <t>3.1.5.01.01.00.0.</t>
  </si>
  <si>
    <t>3.1.5.01.01.00.0.00000.</t>
  </si>
  <si>
    <t>3.1.5.01.01.00.0.00000.01</t>
  </si>
  <si>
    <t>Resultados acumu ejercicios anteriores</t>
  </si>
  <si>
    <t>3.1.5.01.02.</t>
  </si>
  <si>
    <t>Ajuste de resultados ejercicio anteriore</t>
  </si>
  <si>
    <t>3.1.5.01.02.06.</t>
  </si>
  <si>
    <t>Ajuste de resultados</t>
  </si>
  <si>
    <t>3.1.5.01.02.06.1.</t>
  </si>
  <si>
    <t>3.1.5.01.02.06.1.00000.</t>
  </si>
  <si>
    <t>3.1.5.01.02.06.1.00000.01</t>
  </si>
  <si>
    <t>Corrección de periodos anteriores</t>
  </si>
  <si>
    <t>3.1.5.02.</t>
  </si>
  <si>
    <t>3.1.5.02.02.</t>
  </si>
  <si>
    <t>Cierre cuentas de gastos</t>
  </si>
  <si>
    <t>3.1.5.02.02.00.</t>
  </si>
  <si>
    <t>3.1.5.02.02.00.0.</t>
  </si>
  <si>
    <t>3.1.5.02.02.00.0.00000.</t>
  </si>
  <si>
    <t>3.1.5.02.02.00.0.00000.01</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</si>
  <si>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</si>
  <si>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</si>
  <si>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</si>
  <si>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</si>
  <si>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</si>
  <si>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</si>
  <si>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</si>
  <si>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</si>
  <si>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</si>
  <si>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</si>
  <si>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</si>
  <si>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</si>
  <si>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</si>
  <si>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4.6.1.02.01.99.0.11206.01</t>
  </si>
  <si>
    <t>Ingresos fijos remuneraciones partida 0</t>
  </si>
  <si>
    <t>4.6.1.02.01.99.0.11206.02</t>
  </si>
  <si>
    <t>Ingresos variables partidas 1 - 2 - 6 -</t>
  </si>
  <si>
    <t>4.6.2.</t>
  </si>
  <si>
    <t>Transferencias de capital</t>
  </si>
  <si>
    <t>4.6.2.02.</t>
  </si>
  <si>
    <t>Transf capital del sector público intern</t>
  </si>
  <si>
    <t>4.6.2.02.01.</t>
  </si>
  <si>
    <t>Transf de capital del Gobierno Central</t>
  </si>
  <si>
    <t>4.6.2.02.01.06.</t>
  </si>
  <si>
    <t>4.6.2.02.01.06.0.</t>
  </si>
  <si>
    <t>4.6.2.02.01.06.0.11206.</t>
  </si>
  <si>
    <t>4.6.2.02.01.06.0.11206.01</t>
  </si>
  <si>
    <t>Transf. Capital Sec Púb PJ partida 5</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</si>
  <si>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</si>
  <si>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</si>
  <si>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</si>
  <si>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</si>
  <si>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</si>
  <si>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</si>
  <si>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</si>
  <si>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</si>
  <si>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</si>
  <si>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</si>
  <si>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</si>
  <si>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</si>
  <si>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</si>
  <si>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</si>
  <si>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4.9.1.02.01.01.1.00000.01</t>
  </si>
  <si>
    <t>Diferencias de cambio positivas por deudas p</t>
  </si>
  <si>
    <t>4.9.1.02.01.01.2.</t>
  </si>
  <si>
    <t>4.9.1.02.01.01.2.00000.</t>
  </si>
  <si>
    <t>4.9.1.02.01.01.2.00000.01</t>
  </si>
  <si>
    <t>4.9.1.02.01.01.4.</t>
  </si>
  <si>
    <t>4.9.1.02.01.01.4.00000.</t>
  </si>
  <si>
    <t>4.9.1.02.01.01.4.00000.01</t>
  </si>
  <si>
    <t>4.9.9.</t>
  </si>
  <si>
    <t>4.9.9.99.</t>
  </si>
  <si>
    <t>Ingresos y resultados positivos varios</t>
  </si>
  <si>
    <t>4.9.9.99.99.</t>
  </si>
  <si>
    <t>Otros resultados positivos</t>
  </si>
  <si>
    <t>4.9.9.99.99.00.</t>
  </si>
  <si>
    <t>4.9.9.99.99.00.0.</t>
  </si>
  <si>
    <t>4.9.9.99.99.00.0.00000.</t>
  </si>
  <si>
    <t>4.9.9.99.99.00.0.00000.01</t>
  </si>
  <si>
    <t>Ing Fondo de Emerg</t>
  </si>
  <si>
    <t>4.9.9.99.99.00.0.00000.99</t>
  </si>
  <si>
    <t>Otros Ingresos</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</si>
  <si>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</si>
  <si>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</si>
  <si>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</si>
  <si>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</si>
  <si>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</si>
  <si>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</si>
  <si>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</si>
  <si>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</si>
  <si>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</si>
  <si>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</si>
  <si>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</si>
  <si>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</si>
  <si>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</si>
  <si>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5.1.1.01.01.00.0.00000.01</t>
  </si>
  <si>
    <t>Sueldos para Cargos Fijos</t>
  </si>
  <si>
    <t>5.1.1.01.03.</t>
  </si>
  <si>
    <t>Servicios especiales</t>
  </si>
  <si>
    <t>5.1.1.01.03.00.</t>
  </si>
  <si>
    <t>5.1.1.01.03.00.0.</t>
  </si>
  <si>
    <t>5.1.1.01.03.00.0.00000.</t>
  </si>
  <si>
    <t>5.1.1.01.03.00.0.00000.01</t>
  </si>
  <si>
    <t>Servicios Especiales</t>
  </si>
  <si>
    <t>5.1.1.01.05.</t>
  </si>
  <si>
    <t>Suplencias</t>
  </si>
  <si>
    <t>5.1.1.01.05.00.</t>
  </si>
  <si>
    <t>5.1.1.01.05.00.0.</t>
  </si>
  <si>
    <t>5.1.1.01.05.00.0.00000.</t>
  </si>
  <si>
    <t>5.1.1.01.05.00.0.00000.01</t>
  </si>
  <si>
    <t>5.1.1.01.06.</t>
  </si>
  <si>
    <t>Salario escolar</t>
  </si>
  <si>
    <t>5.1.1.01.06.00.</t>
  </si>
  <si>
    <t>5.1.1.01.06.00.0.</t>
  </si>
  <si>
    <t>5.1.1.01.06.00.0.00000.</t>
  </si>
  <si>
    <t>5.1.1.01.06.00.0.00000.01</t>
  </si>
  <si>
    <t>5.1.1.02.</t>
  </si>
  <si>
    <t>Remuneraciones eventuales</t>
  </si>
  <si>
    <t>5.1.1.02.01.</t>
  </si>
  <si>
    <t>Tiempo extraordinario</t>
  </si>
  <si>
    <t>5.1.1.02.01.00.</t>
  </si>
  <si>
    <t>5.1.1.02.01.00.0.</t>
  </si>
  <si>
    <t>5.1.1.02.01.00.0.00000.</t>
  </si>
  <si>
    <t>5.1.1.02.01.00.0.00000.01</t>
  </si>
  <si>
    <t>Tiempo Extraordinario</t>
  </si>
  <si>
    <t>5.1.1.02.03.</t>
  </si>
  <si>
    <t>Disponibilidad laboral</t>
  </si>
  <si>
    <t>5.1.1.02.03.00.</t>
  </si>
  <si>
    <t>5.1.1.02.03.00.0.</t>
  </si>
  <si>
    <t>5.1.1.02.03.00.0.00000.</t>
  </si>
  <si>
    <t>5.1.1.02.03.00.0.00000.01</t>
  </si>
  <si>
    <t>5.1.1.02.04.</t>
  </si>
  <si>
    <t>Compensación de vacaciones</t>
  </si>
  <si>
    <t>5.1.1.02.04.00.</t>
  </si>
  <si>
    <t>5.1.1.02.04.00.0.</t>
  </si>
  <si>
    <t>5.1.1.02.04.00.0.00000.</t>
  </si>
  <si>
    <t>5.1.1.02.04.00.0.00000.01</t>
  </si>
  <si>
    <t>5.1.1.02.05.</t>
  </si>
  <si>
    <t>Dietas</t>
  </si>
  <si>
    <t>5.1.1.02.05.00.</t>
  </si>
  <si>
    <t>5.1.1.02.05.00.0.</t>
  </si>
  <si>
    <t>5.1.1.02.05.00.0.00000.</t>
  </si>
  <si>
    <t>5.1.1.02.05.00.0.00000.01</t>
  </si>
  <si>
    <t>5.1.1.03.</t>
  </si>
  <si>
    <t>Incentivos salariales</t>
  </si>
  <si>
    <t>5.1.1.03.01.</t>
  </si>
  <si>
    <t>Retribución por años servidos</t>
  </si>
  <si>
    <t>5.1.1.03.01.00.</t>
  </si>
  <si>
    <t>5.1.1.03.01.00.0.</t>
  </si>
  <si>
    <t>5.1.1.03.01.00.0.00000.</t>
  </si>
  <si>
    <t>5.1.1.03.01.00.0.00000.01</t>
  </si>
  <si>
    <t>Retribución años servidos</t>
  </si>
  <si>
    <t>5.1.1.03.02.</t>
  </si>
  <si>
    <t>Restricción al ejerc liberal de profesió</t>
  </si>
  <si>
    <t>5.1.1.03.02.01.</t>
  </si>
  <si>
    <t>Dedicación exclusiva</t>
  </si>
  <si>
    <t>5.1.1.03.02.01.0.</t>
  </si>
  <si>
    <t>5.1.1.03.02.01.0.00000.</t>
  </si>
  <si>
    <t>5.1.1.03.02.01.0.00000.01</t>
  </si>
  <si>
    <t>5.1.1.03.03.</t>
  </si>
  <si>
    <t>Decimotercer mes</t>
  </si>
  <si>
    <t>5.1.1.03.03.00.</t>
  </si>
  <si>
    <t>5.1.1.03.03.00.0.</t>
  </si>
  <si>
    <t>5.1.1.03.03.00.0.00000.</t>
  </si>
  <si>
    <t>5.1.1.03.03.00.0.00000.01</t>
  </si>
  <si>
    <t>5.1.1.03.99.</t>
  </si>
  <si>
    <t>Otros incentivos salariales</t>
  </si>
  <si>
    <t>5.1.1.03.99.01.</t>
  </si>
  <si>
    <t>Reconocimiento carrera profesional</t>
  </si>
  <si>
    <t>5.1.1.03.99.01.0.</t>
  </si>
  <si>
    <t>5.1.1.03.99.01.0.00000.</t>
  </si>
  <si>
    <t>5.1.1.03.99.01.0.00000.01</t>
  </si>
  <si>
    <t>5.1.1.04.</t>
  </si>
  <si>
    <t>Contrib patronale desarr segurid social</t>
  </si>
  <si>
    <t>5.1.1.04.01.</t>
  </si>
  <si>
    <t>Contrib patrona Seguro Salud C.C.S.S</t>
  </si>
  <si>
    <t>5.1.1.04.01.00.</t>
  </si>
  <si>
    <t>5.1.1.04.01.00.0.</t>
  </si>
  <si>
    <t>5.1.1.04.01.00.0.00000.</t>
  </si>
  <si>
    <t>5.1.1.04.01.00.0.00000.01</t>
  </si>
  <si>
    <t>5.1.1.04.05.</t>
  </si>
  <si>
    <t>Contribución patronal al B.P.D.C</t>
  </si>
  <si>
    <t>5.1.1.04.05.00.</t>
  </si>
  <si>
    <t>5.1.1.04.05.00.0.</t>
  </si>
  <si>
    <t>5.1.1.04.05.00.0.00000.</t>
  </si>
  <si>
    <t>5.1.1.04.05.00.0.00000.01</t>
  </si>
  <si>
    <t>Contribución patronal al Banco P.D.C</t>
  </si>
  <si>
    <t>5.1.1.05.</t>
  </si>
  <si>
    <t>Contrib patron fdos pensi fdos de capita</t>
  </si>
  <si>
    <t>5.1.1.05.02.</t>
  </si>
  <si>
    <t>Aporte patron Régim Oblig Pens Comple</t>
  </si>
  <si>
    <t>5.1.1.05.02.00.</t>
  </si>
  <si>
    <t>5.1.1.05.02.00.0.</t>
  </si>
  <si>
    <t>5.1.1.05.02.00.0.00000.</t>
  </si>
  <si>
    <t>5.1.1.05.02.00.0.00000.01</t>
  </si>
  <si>
    <t>5.1.1.05.03.</t>
  </si>
  <si>
    <t>Aporte patron Fdo de Capitaliz Laboral</t>
  </si>
  <si>
    <t>5.1.1.05.03.00.</t>
  </si>
  <si>
    <t>5.1.1.05.03.00.0.</t>
  </si>
  <si>
    <t>5.1.1.05.03.00.0.00000.</t>
  </si>
  <si>
    <t>5.1.1.05.03.00.0.00000.01</t>
  </si>
  <si>
    <t>5.1.1.05.04.</t>
  </si>
  <si>
    <t>Contrib patron otros fdos adm ente públi</t>
  </si>
  <si>
    <t>5.1.1.05.04.00.</t>
  </si>
  <si>
    <t>5.1.1.05.04.00.0.</t>
  </si>
  <si>
    <t>5.1.1.05.04.00.0.00000.</t>
  </si>
  <si>
    <t>5.1.1.05.04.00.0.00000.01</t>
  </si>
  <si>
    <t>5.1.1.05.05.</t>
  </si>
  <si>
    <t>Contrib patron fdos adm entes privados</t>
  </si>
  <si>
    <t>5.1.1.05.05.00.</t>
  </si>
  <si>
    <t>5.1.1.05.05.00.0.</t>
  </si>
  <si>
    <t>5.1.1.05.05.00.0.00000.</t>
  </si>
  <si>
    <t>5.1.1.05.05.00.0.00000.01</t>
  </si>
  <si>
    <t>5.1.2.</t>
  </si>
  <si>
    <t>Servicios</t>
  </si>
  <si>
    <t>5.1.2.01.</t>
  </si>
  <si>
    <t>5.1.2.01.01.</t>
  </si>
  <si>
    <t>Alquiler de terrenos, edificios y locale</t>
  </si>
  <si>
    <t>5.1.2.01.01.00.</t>
  </si>
  <si>
    <t>5.1.2.01.01.00.0.</t>
  </si>
  <si>
    <t>5.1.2.01.01.00.0.00000.</t>
  </si>
  <si>
    <t>5.1.2.01.01.00.0.00000.01</t>
  </si>
  <si>
    <t>5.1.2.01.03.</t>
  </si>
  <si>
    <t>Alquiler de equipamiento informático</t>
  </si>
  <si>
    <t>5.1.2.01.03.00.</t>
  </si>
  <si>
    <t>5.1.2.01.03.00.0.</t>
  </si>
  <si>
    <t>5.1.2.01.03.00.0.00000.</t>
  </si>
  <si>
    <t>5.1.2.01.03.00.0.00000.01</t>
  </si>
  <si>
    <t>5.1.2.01.04.</t>
  </si>
  <si>
    <t>Alquileres de equipos para telecomunic</t>
  </si>
  <si>
    <t>5.1.2.01.04.00.</t>
  </si>
  <si>
    <t>5.1.2.01.04.00.0.</t>
  </si>
  <si>
    <t>5.1.2.01.04.00.0.00000.</t>
  </si>
  <si>
    <t>5.1.2.01.04.00.0.00000.01</t>
  </si>
  <si>
    <t>5.1.2.01.05.</t>
  </si>
  <si>
    <t>Derechos o regalías sobre bienes intangi</t>
  </si>
  <si>
    <t>5.1.2.01.05.00.</t>
  </si>
  <si>
    <t>5.1.2.01.05.00.0.</t>
  </si>
  <si>
    <t>5.1.2.01.05.00.0.00000.</t>
  </si>
  <si>
    <t>5.1.2.01.05.00.0.00000.01</t>
  </si>
  <si>
    <t>5.1.2.01.99.</t>
  </si>
  <si>
    <t>Otros alquileres</t>
  </si>
  <si>
    <t>5.1.2.01.99.00.</t>
  </si>
  <si>
    <t>5.1.2.01.99.00.0.</t>
  </si>
  <si>
    <t>5.1.2.01.99.00.0.00000.</t>
  </si>
  <si>
    <t>5.1.2.01.99.00.0.00000.01</t>
  </si>
  <si>
    <t>5.1.2.02.</t>
  </si>
  <si>
    <t>Servicios básicos</t>
  </si>
  <si>
    <t>5.1.2.02.01.</t>
  </si>
  <si>
    <t>Agua y alcantarillado</t>
  </si>
  <si>
    <t>5.1.2.02.01.00.</t>
  </si>
  <si>
    <t>5.1.2.02.01.00.0.</t>
  </si>
  <si>
    <t>5.1.2.02.01.00.0.00000.</t>
  </si>
  <si>
    <t>5.1.2.02.01.00.0.00000.01</t>
  </si>
  <si>
    <t>Servicios de agua y alcantarillado</t>
  </si>
  <si>
    <t>5.1.2.02.02.</t>
  </si>
  <si>
    <t>Energía eléctrica</t>
  </si>
  <si>
    <t>5.1.2.02.02.00.</t>
  </si>
  <si>
    <t>5.1.2.02.02.00.0.</t>
  </si>
  <si>
    <t>5.1.2.02.02.00.0.00000.</t>
  </si>
  <si>
    <t>5.1.2.02.02.00.0.00000.01</t>
  </si>
  <si>
    <t>Servicios de energía eléctrica</t>
  </si>
  <si>
    <t>5.1.2.02.03.</t>
  </si>
  <si>
    <t>Correos</t>
  </si>
  <si>
    <t>5.1.2.02.03.00.</t>
  </si>
  <si>
    <t>5.1.2.02.03.00.0.</t>
  </si>
  <si>
    <t>5.1.2.02.03.00.0.00000.</t>
  </si>
  <si>
    <t>5.1.2.02.03.00.0.00000.01</t>
  </si>
  <si>
    <t>Servicios de correo</t>
  </si>
  <si>
    <t>5.1.2.02.04.</t>
  </si>
  <si>
    <t>Servicios de telecomunicaciones</t>
  </si>
  <si>
    <t>5.1.2.02.04.00.</t>
  </si>
  <si>
    <t>5.1.2.02.04.00.0.</t>
  </si>
  <si>
    <t>5.1.2.02.04.00.0.00000.</t>
  </si>
  <si>
    <t>5.1.2.02.04.00.0.00000.01</t>
  </si>
  <si>
    <t>Serv. Telecomunicaciones</t>
  </si>
  <si>
    <t>5.1.2.02.99.</t>
  </si>
  <si>
    <t>Otros servicios básicos</t>
  </si>
  <si>
    <t>5.1.2.02.99.00.</t>
  </si>
  <si>
    <t>5.1.2.02.99.00.0.</t>
  </si>
  <si>
    <t>5.1.2.02.99.00.0.00000.</t>
  </si>
  <si>
    <t>5.1.2.02.99.00.0.00000.01</t>
  </si>
  <si>
    <t>5.1.2.03.</t>
  </si>
  <si>
    <t>Servicios comerciales y financieros</t>
  </si>
  <si>
    <t>5.1.2.03.01.</t>
  </si>
  <si>
    <t>Servicios de información</t>
  </si>
  <si>
    <t>5.1.2.03.01.00.</t>
  </si>
  <si>
    <t>5.1.2.03.01.00.0.</t>
  </si>
  <si>
    <t>5.1.2.03.01.00.0.00000.</t>
  </si>
  <si>
    <t>5.1.2.03.01.00.0.00000.01</t>
  </si>
  <si>
    <t>5.1.2.03.03.</t>
  </si>
  <si>
    <t>Impresión, encuadernación y otros</t>
  </si>
  <si>
    <t>5.1.2.03.03.00.</t>
  </si>
  <si>
    <t>5.1.2.03.03.00.0.</t>
  </si>
  <si>
    <t>5.1.2.03.03.00.0.00000.</t>
  </si>
  <si>
    <t>5.1.2.03.03.00.0.00000.01</t>
  </si>
  <si>
    <t>5.1.2.03.04.</t>
  </si>
  <si>
    <t>Transporte de bienes</t>
  </si>
  <si>
    <t>5.1.2.03.04.00.</t>
  </si>
  <si>
    <t>5.1.2.03.04.00.0.</t>
  </si>
  <si>
    <t>5.1.2.03.04.00.0.00000.</t>
  </si>
  <si>
    <t>5.1.2.03.04.00.0.00000.01</t>
  </si>
  <si>
    <t>5.1.2.03.05.</t>
  </si>
  <si>
    <t>Servicios aduaneros</t>
  </si>
  <si>
    <t>5.1.2.03.05.00.</t>
  </si>
  <si>
    <t>5.1.2.03.05.00.0.</t>
  </si>
  <si>
    <t>5.1.2.03.05.00.0.00000.</t>
  </si>
  <si>
    <t>5.1.2.03.05.00.0.00000.01</t>
  </si>
  <si>
    <t>5.1.2.03.07.</t>
  </si>
  <si>
    <t>Servicios de transf electrón información</t>
  </si>
  <si>
    <t>5.1.2.03.07.00.</t>
  </si>
  <si>
    <t>5.1.2.03.07.00.0.</t>
  </si>
  <si>
    <t>5.1.2.03.07.00.0.00000.</t>
  </si>
  <si>
    <t>5.1.2.03.07.00.0.00000.01</t>
  </si>
  <si>
    <t>Servicios de transfelectrón información</t>
  </si>
  <si>
    <t>5.1.2.04.</t>
  </si>
  <si>
    <t>Servicios de gestión y apoyo</t>
  </si>
  <si>
    <t>5.1.2.04.01.</t>
  </si>
  <si>
    <t>5.1.2.04.01.00.</t>
  </si>
  <si>
    <t>5.1.2.04.01.00.0.</t>
  </si>
  <si>
    <t>5.1.2.04.01.00.0.00000.</t>
  </si>
  <si>
    <t>5.1.2.04.01.00.0.00000.01</t>
  </si>
  <si>
    <t>5.1.2.04.03.</t>
  </si>
  <si>
    <t>Servicios de ingeniería</t>
  </si>
  <si>
    <t>5.1.2.04.03.00.</t>
  </si>
  <si>
    <t>5.1.2.04.03.00.0.</t>
  </si>
  <si>
    <t>5.1.2.04.03.00.0.00000.</t>
  </si>
  <si>
    <t>5.1.2.04.03.00.0.00000.01</t>
  </si>
  <si>
    <t>5.1.2.04.04.</t>
  </si>
  <si>
    <t>Servicios en cienc económi y sociales</t>
  </si>
  <si>
    <t>5.1.2.04.04.00.</t>
  </si>
  <si>
    <t>5.1.2.04.04.00.0.</t>
  </si>
  <si>
    <t>5.1.2.04.04.00.0.00000.</t>
  </si>
  <si>
    <t>5.1.2.04.04.00.0.00000.01</t>
  </si>
  <si>
    <t>5.1.2.04.05.</t>
  </si>
  <si>
    <t>Servic de mantenim sistemas informátic</t>
  </si>
  <si>
    <t>5.1.2.04.05.00.</t>
  </si>
  <si>
    <t>5.1.2.04.05.00.0.</t>
  </si>
  <si>
    <t>5.1.2.04.05.00.0.00000.</t>
  </si>
  <si>
    <t>5.1.2.04.05.00.0.00000.01</t>
  </si>
  <si>
    <t>5.1.2.04.06.</t>
  </si>
  <si>
    <t>Servicios generales</t>
  </si>
  <si>
    <t>5.1.2.04.06.00.</t>
  </si>
  <si>
    <t>5.1.2.04.06.00.0.</t>
  </si>
  <si>
    <t>5.1.2.04.06.00.0.00000.</t>
  </si>
  <si>
    <t>5.1.2.04.06.00.0.00000.01</t>
  </si>
  <si>
    <t>5.1.2.04.99.</t>
  </si>
  <si>
    <t>Otros servicios de gestión y apoyo</t>
  </si>
  <si>
    <t>5.1.2.04.99.00.</t>
  </si>
  <si>
    <t>5.1.2.04.99.00.0.</t>
  </si>
  <si>
    <t>5.1.2.04.99.00.0.00000.</t>
  </si>
  <si>
    <t>5.1.2.04.99.00.0.00000.01</t>
  </si>
  <si>
    <t>5.1.2.05.</t>
  </si>
  <si>
    <t>Gastos de viaje y transporte</t>
  </si>
  <si>
    <t>5.1.2.05.01.</t>
  </si>
  <si>
    <t>Transporte dentro del país</t>
  </si>
  <si>
    <t>5.1.2.05.01.00.</t>
  </si>
  <si>
    <t>5.1.2.05.01.00.0.</t>
  </si>
  <si>
    <t>5.1.2.05.01.00.0.00000.</t>
  </si>
  <si>
    <t>5.1.2.05.01.00.0.00000.01</t>
  </si>
  <si>
    <t>5.1.2.05.02.</t>
  </si>
  <si>
    <t>Viáticos dentro del país</t>
  </si>
  <si>
    <t>5.1.2.05.02.00.</t>
  </si>
  <si>
    <t>5.1.2.05.02.00.0.</t>
  </si>
  <si>
    <t>5.1.2.05.02.00.0.00000.</t>
  </si>
  <si>
    <t>5.1.2.05.02.00.0.00000.01</t>
  </si>
  <si>
    <t>5.1.2.05.03.</t>
  </si>
  <si>
    <t>Transporte en el exterior</t>
  </si>
  <si>
    <t>5.1.2.05.03.00.</t>
  </si>
  <si>
    <t>5.1.2.05.03.00.0.</t>
  </si>
  <si>
    <t>5.1.2.05.03.00.0.00000.</t>
  </si>
  <si>
    <t>5.1.2.05.03.00.0.00000.01</t>
  </si>
  <si>
    <t>5.1.2.05.04.</t>
  </si>
  <si>
    <t>Viáticos en el exterior</t>
  </si>
  <si>
    <t>5.1.2.05.04.00.</t>
  </si>
  <si>
    <t>5.1.2.05.04.00.0.</t>
  </si>
  <si>
    <t>5.1.2.05.04.00.0.00000.</t>
  </si>
  <si>
    <t>5.1.2.05.04.00.0.00000.01</t>
  </si>
  <si>
    <t>5.1.2.06.</t>
  </si>
  <si>
    <t>Seguros reaseguros y otra obligaciones</t>
  </si>
  <si>
    <t>5.1.2.06.01.</t>
  </si>
  <si>
    <t>Seguros</t>
  </si>
  <si>
    <t>5.1.2.06.01.01.</t>
  </si>
  <si>
    <t>Seguros contra riesgos de trabajo</t>
  </si>
  <si>
    <t>5.1.2.06.01.01.0.</t>
  </si>
  <si>
    <t>5.1.2.06.01.01.0.00000.</t>
  </si>
  <si>
    <t>5.1.2.06.01.01.0.00000.01</t>
  </si>
  <si>
    <t>5.1.2.06.01.06.</t>
  </si>
  <si>
    <t>Seguros de transporte</t>
  </si>
  <si>
    <t>5.1.2.06.01.06.0.</t>
  </si>
  <si>
    <t>5.1.2.06.01.06.0.00000.</t>
  </si>
  <si>
    <t>5.1.2.06.01.06.0.00000.06</t>
  </si>
  <si>
    <t>5.1.2.06.01.07.</t>
  </si>
  <si>
    <t>Seguros contra robos</t>
  </si>
  <si>
    <t>5.1.2.06.01.07.0.</t>
  </si>
  <si>
    <t>5.1.2.06.01.07.0.00000.</t>
  </si>
  <si>
    <t>5.1.2.06.01.07.0.00000.07</t>
  </si>
  <si>
    <t>5.1.2.06.01.08.</t>
  </si>
  <si>
    <t>Seguros de equipos electrónicos</t>
  </si>
  <si>
    <t>5.1.2.06.01.08.0.</t>
  </si>
  <si>
    <t>5.1.2.06.01.08.0.00000.</t>
  </si>
  <si>
    <t>5.1.2.06.01.08.0.00000.08</t>
  </si>
  <si>
    <t>5.1.2.06.01.09.</t>
  </si>
  <si>
    <t>Seguros contra incendios, inundaciones,</t>
  </si>
  <si>
    <t>5.1.2.06.01.09.0.</t>
  </si>
  <si>
    <t>5.1.2.06.01.09.0.00000.</t>
  </si>
  <si>
    <t>5.1.2.06.01.09.0.00000.09</t>
  </si>
  <si>
    <t>5.1.2.07.</t>
  </si>
  <si>
    <t>Capacitación y protocolo</t>
  </si>
  <si>
    <t>5.1.2.07.01.</t>
  </si>
  <si>
    <t>Actividades de capacitación</t>
  </si>
  <si>
    <t>5.1.2.07.01.00.</t>
  </si>
  <si>
    <t>5.1.2.07.01.00.0.</t>
  </si>
  <si>
    <t>5.1.2.07.01.00.0.00000.</t>
  </si>
  <si>
    <t>5.1.2.07.01.00.0.00000.01</t>
  </si>
  <si>
    <t>5.1.2.07.02.</t>
  </si>
  <si>
    <t>Actividades protocolarias y sociales</t>
  </si>
  <si>
    <t>5.1.2.07.02.00.</t>
  </si>
  <si>
    <t>5.1.2.07.02.00.0.</t>
  </si>
  <si>
    <t>5.1.2.07.02.00.0.00000.</t>
  </si>
  <si>
    <t>5.1.2.07.02.00.0.00000.01</t>
  </si>
  <si>
    <t>5.1.2.08.</t>
  </si>
  <si>
    <t>Mantenimiento y reparaciones</t>
  </si>
  <si>
    <t>5.1.2.08.01.</t>
  </si>
  <si>
    <t>Mantenimiento de terrenos y edificios</t>
  </si>
  <si>
    <t>5.1.2.08.01.99.</t>
  </si>
  <si>
    <t>Mantenimiento de edificios varios</t>
  </si>
  <si>
    <t>5.1.2.08.01.99.0.</t>
  </si>
  <si>
    <t>5.1.2.08.01.99.0.00000.</t>
  </si>
  <si>
    <t>5.1.2.08.01.99.0.00000.01</t>
  </si>
  <si>
    <t>5.1.2.08.02.</t>
  </si>
  <si>
    <t>Manten y reparac maquin equipo produc</t>
  </si>
  <si>
    <t>5.1.2.08.02.00.</t>
  </si>
  <si>
    <t>5.1.2.08.02.00.0.</t>
  </si>
  <si>
    <t>5.1.2.08.02.00.0.00000.</t>
  </si>
  <si>
    <t>5.1.2.08.02.00.0.00000.01</t>
  </si>
  <si>
    <t>5.1.2.08.03.</t>
  </si>
  <si>
    <t>Manten y repar equipo trans trac elevac</t>
  </si>
  <si>
    <t>5.1.2.08.03.00.</t>
  </si>
  <si>
    <t>5.1.2.08.03.00.0.</t>
  </si>
  <si>
    <t>5.1.2.08.03.00.0.00000.</t>
  </si>
  <si>
    <t>5.1.2.08.03.00.0.00000.01</t>
  </si>
  <si>
    <t>5.1.2.08.04.</t>
  </si>
  <si>
    <t>Manten reparac equipo comunicación</t>
  </si>
  <si>
    <t>5.1.2.08.04.00.</t>
  </si>
  <si>
    <t>5.1.2.08.04.00.0.</t>
  </si>
  <si>
    <t>5.1.2.08.04.00.0.00000.</t>
  </si>
  <si>
    <t>5.1.2.08.04.00.0.00000.01</t>
  </si>
  <si>
    <t>5.1.2.08.05.</t>
  </si>
  <si>
    <t>Manten reparac equipo y mobiliar oficina</t>
  </si>
  <si>
    <t>5.1.2.08.05.00.</t>
  </si>
  <si>
    <t>5.1.2.08.05.00.0.</t>
  </si>
  <si>
    <t>5.1.2.08.05.00.0.00000.</t>
  </si>
  <si>
    <t>5.1.2.08.05.00.0.00000.01</t>
  </si>
  <si>
    <t>5.1.2.08.06.</t>
  </si>
  <si>
    <t>Manten reparac equipo para computac</t>
  </si>
  <si>
    <t>5.1.2.08.06.00.</t>
  </si>
  <si>
    <t>5.1.2.08.06.00.0.</t>
  </si>
  <si>
    <t>5.1.2.08.06.00.0.00000.</t>
  </si>
  <si>
    <t>5.1.2.08.06.00.0.00000.01</t>
  </si>
  <si>
    <t>5.1.2.08.10.</t>
  </si>
  <si>
    <t>Manten repar bien infraest bene uso púb</t>
  </si>
  <si>
    <t>5.1.2.08.10.00.</t>
  </si>
  <si>
    <t>5.1.2.08.10.00.0.</t>
  </si>
  <si>
    <t>5.1.2.08.10.00.0.00000.</t>
  </si>
  <si>
    <t>5.1.2.08.10.00.0.00000.01</t>
  </si>
  <si>
    <t>5.1.2.08.99.</t>
  </si>
  <si>
    <t>Otros gastos de mantenim y reparación</t>
  </si>
  <si>
    <t>5.1.2.08.99.00.</t>
  </si>
  <si>
    <t>5.1.2.08.99.00.0.</t>
  </si>
  <si>
    <t>5.1.2.08.99.00.0.00000.</t>
  </si>
  <si>
    <t>5.1.2.08.99.00.0.00000.01</t>
  </si>
  <si>
    <t>5.1.3.</t>
  </si>
  <si>
    <t>Materiales y suministros consumidos</t>
  </si>
  <si>
    <t>5.1.3.01.</t>
  </si>
  <si>
    <t>5.1.3.01.01.</t>
  </si>
  <si>
    <t>5.1.3.01.01.00.</t>
  </si>
  <si>
    <t>5.1.3.01.01.00.0.</t>
  </si>
  <si>
    <t>5.1.3.01.01.00.0.00000.</t>
  </si>
  <si>
    <t>5.1.3.01.01.00.0.00000.01</t>
  </si>
  <si>
    <t>5.1.3.01.02.</t>
  </si>
  <si>
    <t>5.1.3.01.02.00.</t>
  </si>
  <si>
    <t>5.1.3.01.02.00.0.</t>
  </si>
  <si>
    <t>5.1.3.01.02.00.0.00000.</t>
  </si>
  <si>
    <t>5.1.3.01.02.00.0.00000.01</t>
  </si>
  <si>
    <t>5.1.3.01.04.</t>
  </si>
  <si>
    <t>5.1.3.01.04.00.</t>
  </si>
  <si>
    <t>5.1.3.01.04.00.0.</t>
  </si>
  <si>
    <t>5.1.3.01.04.00.0.00000.</t>
  </si>
  <si>
    <t>5.1.3.01.04.00.0.00000.01</t>
  </si>
  <si>
    <t>5.1.3.01.99.</t>
  </si>
  <si>
    <t>Otros productos químicos y conexos</t>
  </si>
  <si>
    <t>5.1.3.01.99.00.</t>
  </si>
  <si>
    <t>5.1.3.01.99.00.0.</t>
  </si>
  <si>
    <t>5.1.3.01.99.00.0.00000.</t>
  </si>
  <si>
    <t>5.1.3.01.99.00.0.00000.01</t>
  </si>
  <si>
    <t>5.1.3.02.</t>
  </si>
  <si>
    <t>Alimentos y productos agropecuarios</t>
  </si>
  <si>
    <t>5.1.3.02.03.</t>
  </si>
  <si>
    <t>Alimentos y bebidas</t>
  </si>
  <si>
    <t>5.1.3.02.03.00.</t>
  </si>
  <si>
    <t>5.1.3.02.03.00.0.</t>
  </si>
  <si>
    <t>5.1.3.02.03.00.0.00000.</t>
  </si>
  <si>
    <t>5.1.3.02.03.00.0.00000.01</t>
  </si>
  <si>
    <t>5.1.3.03.</t>
  </si>
  <si>
    <t>Mater produc uso construc y mantenim</t>
  </si>
  <si>
    <t>5.1.3.03.01.</t>
  </si>
  <si>
    <t>Materiales y productos metálicos</t>
  </si>
  <si>
    <t>5.1.3.03.01.00.</t>
  </si>
  <si>
    <t>5.1.3.03.01.00.0.</t>
  </si>
  <si>
    <t>5.1.3.03.01.00.0.00000.</t>
  </si>
  <si>
    <t>5.1.3.03.01.00.0.00000.01</t>
  </si>
  <si>
    <t>5.1.3.03.02.</t>
  </si>
  <si>
    <t>Materiales y prod minerales y asfálticos</t>
  </si>
  <si>
    <t>5.1.3.03.02.00.</t>
  </si>
  <si>
    <t>5.1.3.03.02.00.0.</t>
  </si>
  <si>
    <t>5.1.3.03.02.00.0.00000.</t>
  </si>
  <si>
    <t>5.1.3.03.02.00.0.00000.01</t>
  </si>
  <si>
    <t>5.1.3.03.03.</t>
  </si>
  <si>
    <t>Madera y sus derivados</t>
  </si>
  <si>
    <t>5.1.3.03.03.00.</t>
  </si>
  <si>
    <t>5.1.3.03.03.00.0.</t>
  </si>
  <si>
    <t>5.1.3.03.03.00.0.00000.</t>
  </si>
  <si>
    <t>5.1.3.03.03.00.0.00000.01</t>
  </si>
  <si>
    <t>5.1.3.03.04.</t>
  </si>
  <si>
    <t>Mater y prod eléctricos, telef cómputo</t>
  </si>
  <si>
    <t>5.1.3.03.04.00.</t>
  </si>
  <si>
    <t>5.1.3.03.04.00.0.</t>
  </si>
  <si>
    <t>5.1.3.03.04.00.0.00000.</t>
  </si>
  <si>
    <t>5.1.3.03.04.00.0.00000.01</t>
  </si>
  <si>
    <t>5.1.3.03.05.</t>
  </si>
  <si>
    <t>Materiales y productos de vidrio</t>
  </si>
  <si>
    <t>5.1.3.03.05.00.</t>
  </si>
  <si>
    <t>5.1.3.03.05.00.0.</t>
  </si>
  <si>
    <t>5.1.3.03.05.00.0.00000.</t>
  </si>
  <si>
    <t>5.1.3.03.05.00.0.00000.01</t>
  </si>
  <si>
    <t>5.1.3.03.06.</t>
  </si>
  <si>
    <t>Materiales y productos de plástico</t>
  </si>
  <si>
    <t>5.1.3.03.06.00.</t>
  </si>
  <si>
    <t>5.1.3.03.06.00.0.</t>
  </si>
  <si>
    <t>5.1.3.03.06.00.0.00000.</t>
  </si>
  <si>
    <t>5.1.3.03.06.00.0.00000.01</t>
  </si>
  <si>
    <t>5.1.3.03.99.</t>
  </si>
  <si>
    <t>Otros mater prod uso construc mantenim</t>
  </si>
  <si>
    <t>5.1.3.03.99.00.</t>
  </si>
  <si>
    <t>5.1.3.03.99.00.0.</t>
  </si>
  <si>
    <t>5.1.3.03.99.00.0.00000.</t>
  </si>
  <si>
    <t>5.1.3.03.99.00.0.00000.01</t>
  </si>
  <si>
    <t>5.1.3.04.</t>
  </si>
  <si>
    <t>5.1.3.04.01.</t>
  </si>
  <si>
    <t>Herramientas e instrumentos</t>
  </si>
  <si>
    <t>5.1.3.04.01.00.</t>
  </si>
  <si>
    <t>5.1.3.04.01.00.0.</t>
  </si>
  <si>
    <t>5.1.3.04.01.00.0.00000.</t>
  </si>
  <si>
    <t>5.1.3.04.01.00.0.00000.01</t>
  </si>
  <si>
    <t>5.1.3.04.02.</t>
  </si>
  <si>
    <t>Repuestos y accesorios</t>
  </si>
  <si>
    <t>5.1.3.04.02.01.</t>
  </si>
  <si>
    <t>5.1.3.04.02.01.0.</t>
  </si>
  <si>
    <t>5.1.3.04.02.01.0.00000.</t>
  </si>
  <si>
    <t>5.1.3.04.02.01.0.00000.01</t>
  </si>
  <si>
    <t>5.1.3.99.</t>
  </si>
  <si>
    <t>5.1.3.99.01.</t>
  </si>
  <si>
    <t>5.1.3.99.01.00.</t>
  </si>
  <si>
    <t>5.1.3.99.01.00.0.</t>
  </si>
  <si>
    <t>5.1.3.99.01.00.0.00000.</t>
  </si>
  <si>
    <t>5.1.3.99.01.00.0.00000.01</t>
  </si>
  <si>
    <t>5.1.3.99.02.</t>
  </si>
  <si>
    <t>Útiles y mater méd, hospital y de invest</t>
  </si>
  <si>
    <t>5.1.3.99.02.00.</t>
  </si>
  <si>
    <t>5.1.3.99.02.00.0.</t>
  </si>
  <si>
    <t>5.1.3.99.02.00.0.00000.</t>
  </si>
  <si>
    <t>5.1.3.99.02.00.0.00000.01</t>
  </si>
  <si>
    <t>5.1.3.99.03.</t>
  </si>
  <si>
    <t>5.1.3.99.03.00.</t>
  </si>
  <si>
    <t>5.1.3.99.03.00.0.</t>
  </si>
  <si>
    <t>5.1.3.99.03.00.0.00000.</t>
  </si>
  <si>
    <t>5.1.3.99.03.00.0.00000.01</t>
  </si>
  <si>
    <t>5.1.3.99.04.</t>
  </si>
  <si>
    <t>5.1.3.99.04.00.</t>
  </si>
  <si>
    <t>5.1.3.99.04.00.0.</t>
  </si>
  <si>
    <t>5.1.3.99.04.00.0.00000.</t>
  </si>
  <si>
    <t>5.1.3.99.04.00.0.00000.01</t>
  </si>
  <si>
    <t>5.1.3.99.05.</t>
  </si>
  <si>
    <t>5.1.3.99.05.00.</t>
  </si>
  <si>
    <t>5.1.3.99.05.00.0.</t>
  </si>
  <si>
    <t>5.1.3.99.05.00.0.00000.</t>
  </si>
  <si>
    <t>5.1.3.99.05.00.0.00000.01</t>
  </si>
  <si>
    <t>5.1.3.99.06.</t>
  </si>
  <si>
    <t>Útiles y mater de resguar y seguridad</t>
  </si>
  <si>
    <t>5.1.3.99.06.00.</t>
  </si>
  <si>
    <t>Útiles y materiales resguar y seguridad</t>
  </si>
  <si>
    <t>5.1.3.99.06.00.0.</t>
  </si>
  <si>
    <t>5.1.3.99.06.00.0.00000.</t>
  </si>
  <si>
    <t>5.1.3.99.06.00.0.00000.01</t>
  </si>
  <si>
    <t>5.1.3.99.07.</t>
  </si>
  <si>
    <t>Útiles y materiales de cocina y comedor</t>
  </si>
  <si>
    <t>5.1.3.99.07.00.</t>
  </si>
  <si>
    <t>5.1.3.99.07.00.0.</t>
  </si>
  <si>
    <t>5.1.3.99.07.00.0.00000.</t>
  </si>
  <si>
    <t>5.1.3.99.07.00.0.00000.01</t>
  </si>
  <si>
    <t>5.1.3.99.99.</t>
  </si>
  <si>
    <t>Otros útiles mater y suministros diverso</t>
  </si>
  <si>
    <t>5.1.3.99.99.00.</t>
  </si>
  <si>
    <t>5.1.3.99.99.00.0.</t>
  </si>
  <si>
    <t>5.1.3.99.99.00.0.00000.</t>
  </si>
  <si>
    <t>5.1.3.99.99.00.0.00000.01</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</si>
  <si>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</si>
  <si>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</si>
  <si>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</si>
  <si>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</si>
  <si>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</si>
  <si>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</si>
  <si>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</si>
  <si>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</si>
  <si>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</si>
  <si>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</si>
  <si>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5.1.4.01.01.02.0.00000.01</t>
  </si>
  <si>
    <t>Depreciaciones edificios Valor Origen</t>
  </si>
  <si>
    <t>5.1.4.01.01.02.0.00000.02</t>
  </si>
  <si>
    <t>Depreciaciones edificios Mejoras</t>
  </si>
  <si>
    <t>5.1.4.01.01.03.</t>
  </si>
  <si>
    <t>Depreciaciones de maquinaria y equipos p</t>
  </si>
  <si>
    <t>5.1.4.01.01.03.0.</t>
  </si>
  <si>
    <t>5.1.4.01.01.03.0.00000.</t>
  </si>
  <si>
    <t>5.1.4.01.01.03.0.00000.01</t>
  </si>
  <si>
    <t>Deprec Maq y equipo para la produccion</t>
  </si>
  <si>
    <t>5.1.4.01.01.04.</t>
  </si>
  <si>
    <t>Deprec equipos transp tracción y elevac</t>
  </si>
  <si>
    <t>5.1.4.01.01.04.0.</t>
  </si>
  <si>
    <t>5.1.4.01.01.04.0.00000.</t>
  </si>
  <si>
    <t>5.1.4.01.01.04.0.00000.01</t>
  </si>
  <si>
    <t>Depreciación motocicletas</t>
  </si>
  <si>
    <t>5.1.4.01.01.04.0.00000.02</t>
  </si>
  <si>
    <t>Depreciación vehículos</t>
  </si>
  <si>
    <t>5.1.4.01.01.04.0.00000.03</t>
  </si>
  <si>
    <t>Deprec transp y tracción marítima y fluv</t>
  </si>
  <si>
    <t>5.1.4.01.01.04.0.00000.04</t>
  </si>
  <si>
    <t>Depreciación otros equipos transporte</t>
  </si>
  <si>
    <t>5.1.4.01.01.04.0.00000.05</t>
  </si>
  <si>
    <t>Depreciación mejoras equipo transporte</t>
  </si>
  <si>
    <t>5.1.4.01.01.04.0.00000.06</t>
  </si>
  <si>
    <t>Depreciación aeronaves</t>
  </si>
  <si>
    <t>5.1.4.01.01.05.</t>
  </si>
  <si>
    <t>Depreciaciones  equipos comunicación</t>
  </si>
  <si>
    <t>5.1.4.01.01.05.0.</t>
  </si>
  <si>
    <t>5.1.4.01.01.05.0.00000.</t>
  </si>
  <si>
    <t>5.1.4.01.01.05.0.00000.01</t>
  </si>
  <si>
    <t>5.1.4.01.01.06.</t>
  </si>
  <si>
    <t>Deprec. equipos y mobiliario de oficina</t>
  </si>
  <si>
    <t>5.1.4.01.01.06.0.</t>
  </si>
  <si>
    <t>5.1.4.01.01.06.0.00000.</t>
  </si>
  <si>
    <t>5.1.4.01.01.06.0.00000.01</t>
  </si>
  <si>
    <t>Deprecequipos y mobiliario de oficina</t>
  </si>
  <si>
    <t>5.1.4.01.01.07.</t>
  </si>
  <si>
    <t>Deprec. de equipos para computación</t>
  </si>
  <si>
    <t>5.1.4.01.01.07.0.</t>
  </si>
  <si>
    <t>5.1.4.01.01.07.0.00000.</t>
  </si>
  <si>
    <t>5.1.4.01.01.07.0.00000.01</t>
  </si>
  <si>
    <t>5.1.4.01.01.08.</t>
  </si>
  <si>
    <t>Deprec equipos sanitario laborat investi</t>
  </si>
  <si>
    <t>5.1.4.01.01.08.0.</t>
  </si>
  <si>
    <t>5.1.4.01.01.08.0.00000.</t>
  </si>
  <si>
    <t>5.1.4.01.01.08.0.00000.01</t>
  </si>
  <si>
    <t>5.1.4.01.01.09.</t>
  </si>
  <si>
    <t>Deprec equipo mob educac deport recre</t>
  </si>
  <si>
    <t>5.1.4.01.01.09.0.</t>
  </si>
  <si>
    <t>5.1.4.01.01.09.0.00000.</t>
  </si>
  <si>
    <t>5.1.4.01.01.09.0.00000.01</t>
  </si>
  <si>
    <t>5.1.4.01.01.11.</t>
  </si>
  <si>
    <t>Depreciación de semovientes</t>
  </si>
  <si>
    <t>5.1.4.01.01.11.0.</t>
  </si>
  <si>
    <t>5.1.4.01.01.11.0.00000.</t>
  </si>
  <si>
    <t>5.1.4.01.01.11.0.00000.01</t>
  </si>
  <si>
    <t>Depreciación de caninos</t>
  </si>
  <si>
    <t>5.1.4.01.01.99.</t>
  </si>
  <si>
    <t>Deprec maquinaria equipo mob diversos</t>
  </si>
  <si>
    <t>5.1.4.01.01.99.0.</t>
  </si>
  <si>
    <t>5.1.4.01.01.99.0.00000.</t>
  </si>
  <si>
    <t>5.1.4.01.01.99.0.00000.01</t>
  </si>
  <si>
    <t>5.1.4.01.01.99.0.00000.02</t>
  </si>
  <si>
    <t>Depreciación otros bienes 20101</t>
  </si>
  <si>
    <t>5.1.4.01.01.99.0.00000.05</t>
  </si>
  <si>
    <t>Depreciación otros bienes 20104</t>
  </si>
  <si>
    <t>5.1.4.01.01.99.0.00000.11</t>
  </si>
  <si>
    <t>Depreciación otros bienes 20301</t>
  </si>
  <si>
    <t>5.1.4.01.01.99.0.00000.14</t>
  </si>
  <si>
    <t>Depreciación otros bienes 20304</t>
  </si>
  <si>
    <t>5.1.4.01.01.99.0.00000.15</t>
  </si>
  <si>
    <t>Depreciación otros bienes 20305</t>
  </si>
  <si>
    <t>5.1.4.01.01.99.0.00000.16</t>
  </si>
  <si>
    <t>Depreciación otros bienes 20306</t>
  </si>
  <si>
    <t>5.1.4.01.01.99.0.00000.17</t>
  </si>
  <si>
    <t>Depreciación otros bienes 20399</t>
  </si>
  <si>
    <t>5.1.4.01.01.99.0.00000.18</t>
  </si>
  <si>
    <t>Depreciación otros bienes 20401</t>
  </si>
  <si>
    <t>5.1.4.01.01.99.0.00000.19</t>
  </si>
  <si>
    <t>Depreciación otros bienes 20402</t>
  </si>
  <si>
    <t>5.1.4.01.01.99.0.00000.24</t>
  </si>
  <si>
    <t>Depreciación otros bienes 29901</t>
  </si>
  <si>
    <t>5.1.4.01.01.99.0.00000.25</t>
  </si>
  <si>
    <t>Depreciación otros bienes 29902</t>
  </si>
  <si>
    <t>5.1.4.01.01.99.0.00000.26</t>
  </si>
  <si>
    <t>Depreciación otros bienes 29903</t>
  </si>
  <si>
    <t>5.1.4.01.01.99.0.00000.27</t>
  </si>
  <si>
    <t>Depreciación otros bienes 29904</t>
  </si>
  <si>
    <t>5.1.4.01.01.99.0.00000.28</t>
  </si>
  <si>
    <t>Depreciación otros bienes 29905</t>
  </si>
  <si>
    <t>5.1.4.01.01.99.0.00000.29</t>
  </si>
  <si>
    <t>Depreciación otros bienes 29906</t>
  </si>
  <si>
    <t>5.1.4.01.01.99.0.00000.30</t>
  </si>
  <si>
    <t>Depreciación otros bienes 29907</t>
  </si>
  <si>
    <t>5.1.4.01.01.99.0.00000.31</t>
  </si>
  <si>
    <t>Depreciación otros bienes 29999</t>
  </si>
  <si>
    <t>5.1.4.01.01.99.0.00000.99</t>
  </si>
  <si>
    <t>Depreciaciones otros bienes duraderos</t>
  </si>
  <si>
    <t>5.1.4.01.08.</t>
  </si>
  <si>
    <t>Amortizac bienes intangib no concesion</t>
  </si>
  <si>
    <t>5.1.4.01.08.03.</t>
  </si>
  <si>
    <t>Amortizacion de software y programas</t>
  </si>
  <si>
    <t>5.1.4.01.08.03.0.</t>
  </si>
  <si>
    <t>Amortizaciones software y programas</t>
  </si>
  <si>
    <t>5.1.4.01.08.03.0.00000.</t>
  </si>
  <si>
    <t>5.1.4.01.08.03.0.00000.01</t>
  </si>
  <si>
    <t>Amortizaciones programas</t>
  </si>
  <si>
    <t>5.1.4.01.08.03.0.00000.02</t>
  </si>
  <si>
    <t>Amortizaciones licencias</t>
  </si>
  <si>
    <t>5.4.</t>
  </si>
  <si>
    <t>5.4.1.</t>
  </si>
  <si>
    <t>5.4.1.01.</t>
  </si>
  <si>
    <t>Transferencias corrientes al sector priv</t>
  </si>
  <si>
    <t>5.4.1.01.01.</t>
  </si>
  <si>
    <t>Transferencias corrientes a personas</t>
  </si>
  <si>
    <t>5.4.1.01.01.01.</t>
  </si>
  <si>
    <t>Prestaciones</t>
  </si>
  <si>
    <t>5.4.1.01.01.01.1.</t>
  </si>
  <si>
    <t>5.4.1.01.01.01.1.00000.</t>
  </si>
  <si>
    <t>5.4.1.01.01.01.1.00000.05</t>
  </si>
  <si>
    <t>Prestaciones legales</t>
  </si>
  <si>
    <t>5.4.1.01.01.02.</t>
  </si>
  <si>
    <t>Becas</t>
  </si>
  <si>
    <t>5.4.1.01.01.02.0.</t>
  </si>
  <si>
    <t>5.4.1.01.01.02.0.00000.</t>
  </si>
  <si>
    <t>5.4.1.01.01.02.0.00000.01</t>
  </si>
  <si>
    <t>Becas a funcionarios</t>
  </si>
  <si>
    <t>5.4.1.01.02.</t>
  </si>
  <si>
    <t>5.4.1.01.02.01.</t>
  </si>
  <si>
    <t>Traf.corrt.a entid.priv.sin fin de lucro</t>
  </si>
  <si>
    <t>5.4.1.01.02.01.9.</t>
  </si>
  <si>
    <t>A otras entid.priv.sin fin de lucr</t>
  </si>
  <si>
    <t>5.4.1.01.02.01.9.00000.</t>
  </si>
  <si>
    <t>5.4.1.01.02.01.9.00000.01</t>
  </si>
  <si>
    <t>Aporte estatal FJPPJ</t>
  </si>
  <si>
    <t>5.4.1.01.02.99.</t>
  </si>
  <si>
    <t>Transferencias corrientes a otras entida</t>
  </si>
  <si>
    <t>5.4.1.01.02.99.0.</t>
  </si>
  <si>
    <t>5.4.1.01.02.99.0.00000.</t>
  </si>
  <si>
    <t>5.4.1.01.02.99.0.00000.01</t>
  </si>
  <si>
    <t>Indemnizaciones</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</si>
  <si>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</si>
  <si>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</si>
  <si>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</si>
  <si>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</si>
  <si>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</si>
  <si>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</si>
  <si>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</si>
  <si>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</si>
  <si>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</si>
  <si>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5.4.1.02.02.06.0.00000.01</t>
  </si>
  <si>
    <t>Transferencias corrientes a Órganos Desconce</t>
  </si>
  <si>
    <t>5.4.1.02.03.</t>
  </si>
  <si>
    <t>Transf corrien Instit Descent no Empres</t>
  </si>
  <si>
    <t>5.4.1.02.03.99.</t>
  </si>
  <si>
    <t>5.4.1.02.03.99.0.</t>
  </si>
  <si>
    <t>5.4.1.02.03.99.0.00000.</t>
  </si>
  <si>
    <t>5.4.1.02.03.99.0.00000.01</t>
  </si>
  <si>
    <t>5.4.1.03.</t>
  </si>
  <si>
    <t>Transferenc corrientes al sector externo</t>
  </si>
  <si>
    <t>5.4.1.03.02.</t>
  </si>
  <si>
    <t>Transferencias corrientes a organismos i</t>
  </si>
  <si>
    <t>5.4.1.03.02.99.</t>
  </si>
  <si>
    <t>Transf corrientes a organismos internaci</t>
  </si>
  <si>
    <t>5.4.1.03.02.99.0.</t>
  </si>
  <si>
    <t>5.4.1.03.02.99.0.00000.</t>
  </si>
  <si>
    <t>5.4.1.03.02.99.0.00000.01</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</si>
  <si>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</si>
  <si>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</si>
  <si>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</si>
  <si>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</si>
  <si>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</si>
  <si>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</si>
  <si>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</si>
  <si>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</si>
  <si>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</si>
  <si>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</si>
  <si>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</si>
  <si>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</si>
  <si>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</si>
  <si>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5.9.1.02.01.01.1.00000.01</t>
  </si>
  <si>
    <t>5.9.1.02.01.01.3.</t>
  </si>
  <si>
    <t>Diferencias de cambio negativas por deudas con c</t>
  </si>
  <si>
    <t>5.9.1.02.01.01.3.00000.</t>
  </si>
  <si>
    <t>Dif cambio negt por obras en proceso</t>
  </si>
  <si>
    <t>5.9.1.02.01.01.3.00000.01</t>
  </si>
  <si>
    <t>5.9.1.02.01.01.4.</t>
  </si>
  <si>
    <t>Diferencias de cambio negativas por deudas por a</t>
  </si>
  <si>
    <t>5.9.1.02.01.01.4.00000.</t>
  </si>
  <si>
    <t>Dif cambio negt por adquisición de servicios</t>
  </si>
  <si>
    <t>5.9.1.02.01.01.4.00000.01</t>
  </si>
  <si>
    <t>5.9.9.</t>
  </si>
  <si>
    <t>Otros Gastos y resultados negativos</t>
  </si>
  <si>
    <t>5.9.9.02.</t>
  </si>
  <si>
    <t>Impuestos, multas y recargos moratorios</t>
  </si>
  <si>
    <t>5.9.9.02.01.</t>
  </si>
  <si>
    <t>Impuestos</t>
  </si>
  <si>
    <t>5.9.9.02.01.00.</t>
  </si>
  <si>
    <t>5.9.9.02.01.00.0.</t>
  </si>
  <si>
    <t>5.9.9.02.01.00.0.00000.</t>
  </si>
  <si>
    <t>5.9.9.02.01.00.0.00000.01</t>
  </si>
  <si>
    <t>Otros Impuestos</t>
  </si>
  <si>
    <t>5.9.9.99.</t>
  </si>
  <si>
    <t>Gastos y resultados negativos varios</t>
  </si>
  <si>
    <t>5.9.9.99.01.</t>
  </si>
  <si>
    <t>Gastos confidenciales</t>
  </si>
  <si>
    <t>5.9.9.99.01.00.</t>
  </si>
  <si>
    <t>5.9.9.99.01.00.0.</t>
  </si>
  <si>
    <t>5.9.9.99.01.00.0.00000.</t>
  </si>
  <si>
    <t>5.9.9.99.01.00.0.00000.01</t>
  </si>
  <si>
    <t/>
  </si>
  <si>
    <t>====================</t>
  </si>
  <si>
    <t>Totales Generales:</t>
  </si>
  <si>
    <t>Emitido en Colón</t>
  </si>
  <si>
    <t xml:space="preserve">2-Transitorios </t>
  </si>
  <si>
    <t>REVELACION ACLARATORIA: El tipo de cambio utilizado es el publicado por el Banco Central de Costa Rica para la venta de divisas correspondiente al Sector Público No Bancario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</si>
  <si>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</si>
  <si>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</si>
  <si>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</si>
  <si>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</si>
  <si>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</si>
  <si>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</si>
  <si>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</si>
  <si>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</si>
  <si>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</si>
  <si>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</si>
  <si>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</si>
  <si>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</si>
  <si>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</si>
  <si>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</si>
  <si>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</si>
  <si>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</si>
  <si>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</si>
  <si>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</si>
  <si>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</si>
  <si>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</si>
  <si>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</si>
  <si>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</si>
  <si>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</si>
  <si>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</si>
  <si>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</si>
  <si>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</si>
  <si>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</si>
  <si>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</si>
  <si>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</si>
  <si>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</si>
  <si>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</si>
  <si>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</si>
  <si>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</si>
  <si>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</si>
  <si>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</si>
  <si>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</si>
  <si>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</si>
  <si>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</si>
  <si>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</si>
  <si>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</si>
  <si>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</si>
  <si>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</si>
  <si>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</si>
  <si>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</si>
  <si>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</si>
  <si>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</si>
  <si>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</si>
  <si>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</si>
  <si>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</si>
  <si>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</si>
  <si>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</si>
  <si>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</si>
  <si>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</si>
  <si>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</si>
  <si>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Jefe Subproceso de Contabilidad</t>
  </si>
  <si>
    <t>Sello</t>
  </si>
  <si>
    <t xml:space="preserve">                                                      Licda. María Antonieta Herrera Charraun</t>
  </si>
  <si>
    <t xml:space="preserve">                                                         Jefa Proceso Presupuestario Contable</t>
  </si>
  <si>
    <t xml:space="preserve">                                                                                                                  Lic. Carlos Manuel Hidalgo Vargas</t>
  </si>
  <si>
    <t xml:space="preserve">                                                                                                             Jefe a.í. Macro Proceso Financiero Contable</t>
  </si>
  <si>
    <t>Relación Plan de Cuentas con Estados Financieros</t>
  </si>
  <si>
    <t>Estado de Cambios en el Patrimonio</t>
  </si>
  <si>
    <t>En Colones</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</si>
  <si>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</si>
  <si>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</si>
  <si>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</si>
  <si>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</si>
  <si>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</si>
  <si>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</si>
  <si>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</si>
  <si>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</si>
  <si>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</si>
  <si>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</si>
  <si>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</si>
  <si>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</si>
  <si>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</si>
  <si>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</si>
  <si>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</si>
  <si>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</si>
  <si>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</si>
  <si>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</si>
  <si>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</si>
  <si>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</si>
  <si>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</si>
  <si>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</si>
  <si>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</si>
  <si>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</si>
  <si>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</si>
  <si>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</si>
  <si>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</si>
  <si>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</si>
  <si>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</si>
  <si>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</si>
  <si>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</si>
  <si>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</si>
  <si>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</si>
  <si>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</si>
  <si>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</si>
  <si>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</si>
  <si>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</si>
  <si>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</si>
  <si>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</si>
  <si>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</si>
  <si>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</si>
  <si>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</si>
  <si>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Lic. Luis Guillermo Vásquez Ureña</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</si>
  <si>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</si>
  <si>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</si>
  <si>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</si>
  <si>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</si>
  <si>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</si>
  <si>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</si>
  <si>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</si>
  <si>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</si>
  <si>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</si>
  <si>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</si>
  <si>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</si>
  <si>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</si>
  <si>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</si>
  <si>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</si>
  <si>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</si>
  <si>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2.1.1.99.99.01.0.00000.05</t>
  </si>
  <si>
    <t>Gastos Confidenciales por pagar per.act</t>
  </si>
  <si>
    <t>4.6.1.03.</t>
  </si>
  <si>
    <t>Transf corrientes del sector externo</t>
  </si>
  <si>
    <t>4.6.1.03.02.</t>
  </si>
  <si>
    <t>Transf corrientes Gobiernos Extranjeros</t>
  </si>
  <si>
    <t>4.6.1.03.02.01.</t>
  </si>
  <si>
    <t>Donaciones corrientes</t>
  </si>
  <si>
    <t>4.6.1.03.02.01.0.</t>
  </si>
  <si>
    <t>4.6.1.03.02.01.0.00000.</t>
  </si>
  <si>
    <t>4.6.1.03.02.01.0.00000.01</t>
  </si>
  <si>
    <t>5.1.2.06.01.04.</t>
  </si>
  <si>
    <t>Seguros voluntarios de automóviles</t>
  </si>
  <si>
    <t>5.1.2.06.01.04.0.</t>
  </si>
  <si>
    <t>5.1.2.06.01.04.0.00000.</t>
  </si>
  <si>
    <t>5.1.2.06.01.04.0.00000.04</t>
  </si>
  <si>
    <t>5.1.3.02.02.</t>
  </si>
  <si>
    <t>Productos agroforestales</t>
  </si>
  <si>
    <t>5.1.3.02.02.00.</t>
  </si>
  <si>
    <t>5.1.3.02.02.00.0.</t>
  </si>
  <si>
    <t>5.1.3.02.02.00.0.00000.</t>
  </si>
  <si>
    <t>5.1.3.02.02.00.0.00000.01</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</si>
  <si>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</si>
  <si>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</si>
  <si>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</si>
  <si>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</si>
  <si>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</si>
  <si>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</si>
  <si>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</si>
  <si>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</si>
  <si>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</si>
  <si>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</si>
  <si>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5.1.7.02.99.99.0.00000.02</t>
  </si>
  <si>
    <t>Gasto  incob. sumas giradas más DGH</t>
  </si>
  <si>
    <t>5.4.1.01.02.01.1.</t>
  </si>
  <si>
    <t>Transferencias corrientes a asociaciones</t>
  </si>
  <si>
    <t>5.4.1.01.02.01.1.00000.</t>
  </si>
  <si>
    <t>5.4.1.01.02.01.1.00000.01</t>
  </si>
  <si>
    <t>5.9.1.02.01.01.2.</t>
  </si>
  <si>
    <t>Dif cambio negat deuda adquis bienes dis</t>
  </si>
  <si>
    <t>5.9.1.02.01.01.2.00000.</t>
  </si>
  <si>
    <t>5.9.1.02.01.01.2.00000.01</t>
  </si>
  <si>
    <t>5.9.9.99.99.</t>
  </si>
  <si>
    <t>Otros resultados negativos</t>
  </si>
  <si>
    <t>5.9.9.99.99.00.</t>
  </si>
  <si>
    <t>5.9.9.99.99.00.0.</t>
  </si>
  <si>
    <t>5.9.9.99.99.00.0.00000.</t>
  </si>
  <si>
    <t>5.9.9.99.99.00.0.00000.01</t>
  </si>
  <si>
    <t>Pérdida intec. vehículos</t>
  </si>
  <si>
    <t>5.9.9.99.99.00.0.00000.05</t>
  </si>
  <si>
    <t>Pérdida por baja destrucción bienes</t>
  </si>
  <si>
    <t>Generado por el usuario: YESENIA FLORES CH.</t>
  </si>
  <si>
    <t>Poder Judicial</t>
  </si>
  <si>
    <t xml:space="preserve"> Balance General</t>
  </si>
  <si>
    <t>NOTA 01 Y 02 SON LAS DE CERTIFICACION</t>
  </si>
  <si>
    <t>(En colones)</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</si>
  <si>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</si>
  <si>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</si>
  <si>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</si>
  <si>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</si>
  <si>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</si>
  <si>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</si>
  <si>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</si>
  <si>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</si>
  <si>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</si>
  <si>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</si>
  <si>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</si>
  <si>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</si>
  <si>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</si>
  <si>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</si>
  <si>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</si>
  <si>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</si>
  <si>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</si>
  <si>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</si>
  <si>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</si>
  <si>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</si>
  <si>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</si>
  <si>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</si>
  <si>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</si>
  <si>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</si>
  <si>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</si>
  <si>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</si>
  <si>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</si>
  <si>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</si>
  <si>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</si>
  <si>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</si>
  <si>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</si>
  <si>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</si>
  <si>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</si>
  <si>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</si>
  <si>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</si>
  <si>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</si>
  <si>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</si>
  <si>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</si>
  <si>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</si>
  <si>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</si>
  <si>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</si>
  <si>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</si>
  <si>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</si>
  <si>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</si>
  <si>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</si>
  <si>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</si>
  <si>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</si>
  <si>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</si>
  <si>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</si>
  <si>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</si>
  <si>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</si>
  <si>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</si>
  <si>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</si>
  <si>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</si>
  <si>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</si>
  <si>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</si>
  <si>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</si>
  <si>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</si>
  <si>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</si>
  <si>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</si>
  <si>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</si>
  <si>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</si>
  <si>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</si>
  <si>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</si>
  <si>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</si>
  <si>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</si>
  <si>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</si>
  <si>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</si>
  <si>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</si>
  <si>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</si>
  <si>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</si>
  <si>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</si>
  <si>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</si>
  <si>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</si>
  <si>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</si>
  <si>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</si>
  <si>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</si>
  <si>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</si>
  <si>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</si>
  <si>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</si>
  <si>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</si>
  <si>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</si>
  <si>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</si>
  <si>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</si>
  <si>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</si>
  <si>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</si>
  <si>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</si>
  <si>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</si>
  <si>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</si>
  <si>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</si>
  <si>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</si>
  <si>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</si>
  <si>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</si>
  <si>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</si>
  <si>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</si>
  <si>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</si>
  <si>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</si>
  <si>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</si>
  <si>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</si>
  <si>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</si>
  <si>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</si>
  <si>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</si>
  <si>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</si>
  <si>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</si>
  <si>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</si>
  <si>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</si>
  <si>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</si>
  <si>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</si>
  <si>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</si>
  <si>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</si>
  <si>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</si>
  <si>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</si>
  <si>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</si>
  <si>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</si>
  <si>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</si>
  <si>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</si>
  <si>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</si>
  <si>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</si>
  <si>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</si>
  <si>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</si>
  <si>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</si>
  <si>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</si>
  <si>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</si>
  <si>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</si>
  <si>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</si>
  <si>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</si>
  <si>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</si>
  <si>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</si>
  <si>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</si>
  <si>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</si>
  <si>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</si>
  <si>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</si>
  <si>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</si>
  <si>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</si>
  <si>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</si>
  <si>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</si>
  <si>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</si>
  <si>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</si>
  <si>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</si>
  <si>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</si>
  <si>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</si>
  <si>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</si>
  <si>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</si>
  <si>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</si>
  <si>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</si>
  <si>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</si>
  <si>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</si>
  <si>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</si>
  <si>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</si>
  <si>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</si>
  <si>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</si>
  <si>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</si>
  <si>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</si>
  <si>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</si>
  <si>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</si>
  <si>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</si>
  <si>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</si>
  <si>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</si>
  <si>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</si>
  <si>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</si>
  <si>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</si>
  <si>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</si>
  <si>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</si>
  <si>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</si>
  <si>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</si>
  <si>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</si>
  <si>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</si>
  <si>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</si>
  <si>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</si>
  <si>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</si>
  <si>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</si>
  <si>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</si>
  <si>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</si>
  <si>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</si>
  <si>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</si>
  <si>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</si>
  <si>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</si>
  <si>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</si>
  <si>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</si>
  <si>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</si>
  <si>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</si>
  <si>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</si>
  <si>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</si>
  <si>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</si>
  <si>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</si>
  <si>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</si>
  <si>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</si>
  <si>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</si>
  <si>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</si>
  <si>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</si>
  <si>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</si>
  <si>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</si>
  <si>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</si>
  <si>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</si>
  <si>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</si>
  <si>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</si>
  <si>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</si>
  <si>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</si>
  <si>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</si>
  <si>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</si>
  <si>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</si>
  <si>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</si>
  <si>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</si>
  <si>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</si>
  <si>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</si>
  <si>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</si>
  <si>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</si>
  <si>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</si>
  <si>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</si>
  <si>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</si>
  <si>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</si>
  <si>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</si>
  <si>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</si>
  <si>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</si>
  <si>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</si>
  <si>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</si>
  <si>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</si>
  <si>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</si>
  <si>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</si>
  <si>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</si>
  <si>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</si>
  <si>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</si>
  <si>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</si>
  <si>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</si>
  <si>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</si>
  <si>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</si>
  <si>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</si>
  <si>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</si>
  <si>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</si>
  <si>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</si>
  <si>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</si>
  <si>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</si>
  <si>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</si>
  <si>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</si>
  <si>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</si>
  <si>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</si>
  <si>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</si>
  <si>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</si>
  <si>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</si>
  <si>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</si>
  <si>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</si>
  <si>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</si>
  <si>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</si>
  <si>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</si>
  <si>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</si>
  <si>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</si>
  <si>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</si>
  <si>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</si>
  <si>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</si>
  <si>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</si>
  <si>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</si>
  <si>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</si>
  <si>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</si>
  <si>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</si>
  <si>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</si>
  <si>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</si>
  <si>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</si>
  <si>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</si>
  <si>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</si>
  <si>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</si>
  <si>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</si>
  <si>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</si>
  <si>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</si>
  <si>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</si>
  <si>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</si>
  <si>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</si>
  <si>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</si>
  <si>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</si>
  <si>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</si>
  <si>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</si>
  <si>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</si>
  <si>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</si>
  <si>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</si>
  <si>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</si>
  <si>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</si>
  <si>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</si>
  <si>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</si>
  <si>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</si>
  <si>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</si>
  <si>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</si>
  <si>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</si>
  <si>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</si>
  <si>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</si>
  <si>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</si>
  <si>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</si>
  <si>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</si>
  <si>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</si>
  <si>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</si>
  <si>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</si>
  <si>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</si>
  <si>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</si>
  <si>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</si>
  <si>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</si>
  <si>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</si>
  <si>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</si>
  <si>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</si>
  <si>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</si>
  <si>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</si>
  <si>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</si>
  <si>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</si>
  <si>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</si>
  <si>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</si>
  <si>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</si>
  <si>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</si>
  <si>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</si>
  <si>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</si>
  <si>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</si>
  <si>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</si>
  <si>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</si>
  <si>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</si>
  <si>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</si>
  <si>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</si>
  <si>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</si>
  <si>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</si>
  <si>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</si>
  <si>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</si>
  <si>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</si>
  <si>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</si>
  <si>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</si>
  <si>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</si>
  <si>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</si>
  <si>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</si>
  <si>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</si>
  <si>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</si>
  <si>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</si>
  <si>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</si>
  <si>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</si>
  <si>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</si>
  <si>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</si>
  <si>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</si>
  <si>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</si>
  <si>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</si>
  <si>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</si>
  <si>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</si>
  <si>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</si>
  <si>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</si>
  <si>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</si>
  <si>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</si>
  <si>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</si>
  <si>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</si>
  <si>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</si>
  <si>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</si>
  <si>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</si>
  <si>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</si>
  <si>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</si>
  <si>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</si>
  <si>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</si>
  <si>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</si>
  <si>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</si>
  <si>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</si>
  <si>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</si>
  <si>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</si>
  <si>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</si>
  <si>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</si>
  <si>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</si>
  <si>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</si>
  <si>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</si>
  <si>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</si>
  <si>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</si>
  <si>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</si>
  <si>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</si>
  <si>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</si>
  <si>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</si>
  <si>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</si>
  <si>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</si>
  <si>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</si>
  <si>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</si>
  <si>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</si>
  <si>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</si>
  <si>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</si>
  <si>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</si>
  <si>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</si>
  <si>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</si>
  <si>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</si>
  <si>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</si>
  <si>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</si>
  <si>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</si>
  <si>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</si>
  <si>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</si>
  <si>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</si>
  <si>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</si>
  <si>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</si>
  <si>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</si>
  <si>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</si>
  <si>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</si>
  <si>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</si>
  <si>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</si>
  <si>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</si>
  <si>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</si>
  <si>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</si>
  <si>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</si>
  <si>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</si>
  <si>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</si>
  <si>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</si>
  <si>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</si>
  <si>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</si>
  <si>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</si>
  <si>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</si>
  <si>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</si>
  <si>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</si>
  <si>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</si>
  <si>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</si>
  <si>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</si>
  <si>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</si>
  <si>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</si>
  <si>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</si>
  <si>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</si>
  <si>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</si>
  <si>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</si>
  <si>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</si>
  <si>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</si>
  <si>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</si>
  <si>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</si>
  <si>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</si>
  <si>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</si>
  <si>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</si>
  <si>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</si>
  <si>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</si>
  <si>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</si>
  <si>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</si>
  <si>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</si>
  <si>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</si>
  <si>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</si>
  <si>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</si>
  <si>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</si>
  <si>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</si>
  <si>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</si>
  <si>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</si>
  <si>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</si>
  <si>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</si>
  <si>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</si>
  <si>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</si>
  <si>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</si>
  <si>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</si>
  <si>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</si>
  <si>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</si>
  <si>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</si>
  <si>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</si>
  <si>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</si>
  <si>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</si>
  <si>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</si>
  <si>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</si>
  <si>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</si>
  <si>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</si>
  <si>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</si>
  <si>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</si>
  <si>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</si>
  <si>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</si>
  <si>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</si>
  <si>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</si>
  <si>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</si>
  <si>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</si>
  <si>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</si>
  <si>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</si>
  <si>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</si>
  <si>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</si>
  <si>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</si>
  <si>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</si>
  <si>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</si>
  <si>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</si>
  <si>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</si>
  <si>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</si>
  <si>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</si>
  <si>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</si>
  <si>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</si>
  <si>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</si>
  <si>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</si>
  <si>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</si>
  <si>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</si>
  <si>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</si>
  <si>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</si>
  <si>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</si>
  <si>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</si>
  <si>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</si>
  <si>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</si>
  <si>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</si>
  <si>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</si>
  <si>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</si>
  <si>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</si>
  <si>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</si>
  <si>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</si>
  <si>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</si>
  <si>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</si>
  <si>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</si>
  <si>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</si>
  <si>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</si>
  <si>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</si>
  <si>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</si>
  <si>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</si>
  <si>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</si>
  <si>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</si>
  <si>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</si>
  <si>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</si>
  <si>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</si>
  <si>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</si>
  <si>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</si>
  <si>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</si>
  <si>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</si>
  <si>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</si>
  <si>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</si>
  <si>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</si>
  <si>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</si>
  <si>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</si>
  <si>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</si>
  <si>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</si>
  <si>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</si>
  <si>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</si>
  <si>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</si>
  <si>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</si>
  <si>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</si>
  <si>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</si>
  <si>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</si>
  <si>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</si>
  <si>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</si>
  <si>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</si>
  <si>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</si>
  <si>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</si>
  <si>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</si>
  <si>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</si>
  <si>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</si>
  <si>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</si>
  <si>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</si>
  <si>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</si>
  <si>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</si>
  <si>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</si>
  <si>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</si>
  <si>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</si>
  <si>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</si>
  <si>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</si>
  <si>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</si>
  <si>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</si>
  <si>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</si>
  <si>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</si>
  <si>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</si>
  <si>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</si>
  <si>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</si>
  <si>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</si>
  <si>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</si>
  <si>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</si>
  <si>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</si>
  <si>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</si>
  <si>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</si>
  <si>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</si>
  <si>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</si>
  <si>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</si>
  <si>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</si>
  <si>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</si>
  <si>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</si>
  <si>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</si>
  <si>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</si>
  <si>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</si>
  <si>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</si>
  <si>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</si>
  <si>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</si>
  <si>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</si>
  <si>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</si>
  <si>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</si>
  <si>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</si>
  <si>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</si>
  <si>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</si>
  <si>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</si>
  <si>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</si>
  <si>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</si>
  <si>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</si>
  <si>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</si>
  <si>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</si>
  <si>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</si>
  <si>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</si>
  <si>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</si>
  <si>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</si>
  <si>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</si>
  <si>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</si>
  <si>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</si>
  <si>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</si>
  <si>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</si>
  <si>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</si>
  <si>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</si>
  <si>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</si>
  <si>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</si>
  <si>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</si>
  <si>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</si>
  <si>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</si>
  <si>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</si>
  <si>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</si>
  <si>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</si>
  <si>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</si>
  <si>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</si>
  <si>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</si>
  <si>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</si>
  <si>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</si>
  <si>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</si>
  <si>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</si>
  <si>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</si>
  <si>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</si>
  <si>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</si>
  <si>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</si>
  <si>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</si>
  <si>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</si>
  <si>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</si>
  <si>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</si>
  <si>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</si>
  <si>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</si>
  <si>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</si>
  <si>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</si>
  <si>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</si>
  <si>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</si>
  <si>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</si>
  <si>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</si>
  <si>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</si>
  <si>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</si>
  <si>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</si>
  <si>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</si>
  <si>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</si>
  <si>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</si>
  <si>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4.9.9.99.99.00.0.00000.07</t>
  </si>
  <si>
    <t>Otros ingresos inventario materiales y sumin</t>
  </si>
  <si>
    <t>5.9.9.99.99.00.0.00000.03</t>
  </si>
  <si>
    <t>Pérd invtario mater sumin para consumo</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</si>
  <si>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</si>
  <si>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</si>
  <si>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</si>
  <si>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</si>
  <si>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 xml:space="preserve">El  Decreto Ejecutivo establece la implementación de la normativa contable internacional a partir del mes de enero de 2017 y reforma con su artículo 5 el rige de los Principios de Contabilidad Aplicables al Sector Público Costarricense, estableciendo que los mismos regirán hasta el 31 de diciembre de 2016.
</t>
  </si>
  <si>
    <t>2-300-042155</t>
  </si>
  <si>
    <t xml:space="preserve">                        ( Actualmente no existen)</t>
  </si>
  <si>
    <t>Lic.Luis GuillermoVásquez Ureña</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</si>
  <si>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</si>
  <si>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</si>
  <si>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</si>
  <si>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</si>
  <si>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</si>
  <si>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</si>
  <si>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</si>
  <si>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</si>
  <si>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</si>
  <si>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</si>
  <si>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</si>
  <si>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</si>
  <si>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</si>
  <si>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</si>
  <si>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</si>
  <si>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</si>
  <si>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</si>
  <si>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</si>
  <si>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</si>
  <si>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</si>
  <si>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</si>
  <si>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</si>
  <si>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</si>
  <si>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</si>
  <si>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</si>
  <si>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</si>
  <si>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</si>
  <si>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</si>
  <si>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</si>
  <si>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</si>
  <si>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</si>
  <si>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</si>
  <si>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</si>
  <si>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</si>
  <si>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</si>
  <si>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</si>
  <si>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</si>
  <si>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</si>
  <si>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</si>
  <si>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</si>
  <si>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</si>
  <si>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</si>
  <si>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</si>
  <si>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</si>
  <si>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</si>
  <si>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</si>
  <si>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Zarela Villanueva Monge , portadora de la cedula de identidad 3-0197-1146, CERTIFICA  QUE: Los Estados Financieros del Poder Judicial cumplen con las Normas Internacionales de Contabilidad del Sector Publico (NICSP). Esta percepción puede cambiar si en la marcha aparecen cuentas y nuevos requerimientos que requieran cambiar esta declaración.</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</si>
  <si>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</si>
  <si>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</si>
  <si>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</si>
  <si>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</si>
  <si>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</si>
  <si>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</si>
  <si>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</si>
  <si>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</si>
  <si>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19 de abril de 2017.</t>
  </si>
  <si>
    <t>No se tiene ningún detalle a revelar de relevancia para la Institución</t>
  </si>
  <si>
    <t>Periodo 2016 se encuentra en proceso. En Directriz 001-2015 señala que al 30 de junio de cada año se debe remitir a la Contabilidad Nacional los Estados Financieros Auditados.</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</si>
  <si>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</si>
  <si>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</si>
  <si>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</si>
  <si>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</si>
  <si>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</si>
  <si>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</si>
  <si>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</si>
  <si>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</si>
  <si>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</si>
  <si>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</si>
  <si>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</si>
  <si>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</si>
  <si>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</si>
  <si>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</si>
  <si>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</si>
  <si>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</si>
  <si>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</si>
  <si>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</si>
  <si>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</si>
  <si>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</si>
  <si>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</si>
  <si>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</si>
  <si>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</si>
  <si>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</si>
  <si>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</si>
  <si>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</si>
  <si>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</si>
  <si>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</si>
  <si>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</si>
  <si>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</si>
  <si>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</si>
  <si>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</si>
  <si>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</si>
  <si>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</si>
  <si>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</si>
  <si>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</si>
  <si>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</si>
  <si>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</si>
  <si>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</si>
  <si>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</si>
  <si>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</si>
  <si>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</si>
  <si>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Las justificaciones de las diferencias se detallan en el anexo A.</t>
  </si>
  <si>
    <t>Jefa Subproceso Presupuestario-Contable</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</si>
  <si>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</si>
  <si>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</si>
  <si>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</si>
  <si>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</si>
  <si>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</si>
  <si>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</si>
  <si>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</si>
  <si>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</si>
  <si>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</si>
  <si>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</si>
  <si>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</si>
  <si>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</si>
  <si>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</si>
  <si>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</si>
  <si>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</si>
  <si>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</si>
  <si>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</si>
  <si>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</si>
  <si>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</si>
  <si>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</si>
  <si>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</si>
  <si>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</si>
  <si>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</si>
  <si>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</si>
  <si>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</si>
  <si>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</si>
  <si>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</si>
  <si>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 xml:space="preserve">ACLARACION Proceso de integración del sistema contable  se encuenta en proceso de paralelo y pruebas, actualmente la operativa contable se registra de forma manual utilizando la herramienta de  Excel, módulos no integrados y el sistema de Tecapro </t>
  </si>
  <si>
    <t>Ministerio de Hacienda (1)</t>
  </si>
  <si>
    <r>
      <t>(1) La obligación por</t>
    </r>
    <r>
      <rPr>
        <b/>
        <sz val="11"/>
        <color rgb="FF000000"/>
        <rFont val="Arial Narrow"/>
        <family val="2"/>
      </rPr>
      <t xml:space="preserve"> cobrar al Ministerio de Hacienda del período actual</t>
    </r>
    <r>
      <rPr>
        <sz val="11"/>
        <color rgb="FF000000"/>
        <rFont val="Arial Narrow"/>
        <family val="2"/>
      </rPr>
      <t>, se compone de facturas devengadas con el presupuesto 2017 por concepto de bienes y servicios.</t>
    </r>
  </si>
  <si>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</si>
  <si>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</si>
  <si>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</si>
  <si>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</si>
  <si>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</si>
  <si>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Corresponde a los depósitos de garantía con las diferentes Entidades Públicas, por derechos telefónicos, agua, alquiler de locales y garantía ambiental por un total de ¢ 48,669,536.67, y de las Entidades Privadas por un monto de ¢ 63,192,967.01.</t>
  </si>
  <si>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</si>
  <si>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</si>
  <si>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</si>
  <si>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</si>
  <si>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</si>
  <si>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</si>
  <si>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</si>
  <si>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</si>
  <si>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</si>
  <si>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</si>
  <si>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</si>
  <si>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</si>
  <si>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</si>
  <si>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</si>
  <si>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</si>
  <si>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</si>
  <si>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</si>
  <si>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</si>
  <si>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</si>
  <si>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Prueba Datos Balance de Comprobación</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</si>
  <si>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</si>
  <si>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</si>
  <si>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</si>
  <si>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</si>
  <si>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</si>
  <si>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</si>
  <si>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</si>
  <si>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</si>
  <si>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</si>
  <si>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</si>
  <si>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</si>
  <si>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</si>
  <si>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</si>
  <si>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</si>
  <si>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</si>
  <si>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</si>
  <si>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</si>
  <si>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</si>
  <si>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</si>
  <si>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</si>
  <si>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</si>
  <si>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</si>
  <si>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</si>
  <si>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</si>
  <si>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</si>
  <si>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</si>
  <si>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</si>
  <si>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</si>
  <si>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</si>
  <si>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</si>
  <si>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</si>
  <si>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</si>
  <si>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</si>
  <si>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</si>
  <si>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</si>
  <si>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</si>
  <si>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</si>
  <si>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</si>
  <si>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</si>
  <si>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</si>
  <si>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</si>
  <si>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 xml:space="preserve">                              Licda. María Antonieta Herrera Charraun</t>
  </si>
  <si>
    <t>1.2.5.01.01. Terrenos</t>
  </si>
  <si>
    <t>Aumentos</t>
  </si>
  <si>
    <t>Asiento</t>
  </si>
  <si>
    <t>Revaluación Edificios</t>
  </si>
  <si>
    <t>Revaluación terrenos con construcción</t>
  </si>
  <si>
    <t>TOTALES</t>
  </si>
  <si>
    <t>1.2.5.01.02. Edificios</t>
  </si>
  <si>
    <t>Debitos</t>
  </si>
  <si>
    <t>ENE2017-029+CODIGOGEN</t>
  </si>
  <si>
    <t>ENE2017-011+CODIGOGEN</t>
  </si>
  <si>
    <t>Creditos</t>
  </si>
  <si>
    <t>Deprec. Valor de Origen</t>
  </si>
  <si>
    <t>Deprec. Por Revaluaciones</t>
  </si>
  <si>
    <t>ENE2017-017+CODIGOGEN</t>
  </si>
  <si>
    <t>FEB2017-017+CODIGOGEN</t>
  </si>
  <si>
    <t>MAR2017-017+CODIGOGEN</t>
  </si>
  <si>
    <t>Maquinaria, Equipo y Mobiliario</t>
  </si>
  <si>
    <t>Maquinaria y equipo para la Producción</t>
  </si>
  <si>
    <t>Maquinaria y Equipo Diverso.</t>
  </si>
  <si>
    <t xml:space="preserve">Otros Bienes </t>
  </si>
  <si>
    <t>FEB2017-009+CODIGOGEN</t>
  </si>
  <si>
    <t>FEB2017-023+CODIGOGEN</t>
  </si>
  <si>
    <t>MAR2017-009+CODIGOGEN</t>
  </si>
  <si>
    <t>MAR2017-023+CODIGOGEN</t>
  </si>
  <si>
    <t>MAR2017-024+CODIGOGEN</t>
  </si>
  <si>
    <t>DEPRECIACIONES</t>
  </si>
  <si>
    <t>ASIENTO</t>
  </si>
  <si>
    <t>ENE2017-020+CODIGOGEN</t>
  </si>
  <si>
    <t>ENE2017-021+CODIGOGEN</t>
  </si>
  <si>
    <t>FEB2017-020+CODIGOGEN</t>
  </si>
  <si>
    <t>FEB2017-021+CODIGOGEN</t>
  </si>
  <si>
    <t>MAR2017-020+CODIGOGEN</t>
  </si>
  <si>
    <t>MAR2017-021+CODIGOGEN</t>
  </si>
  <si>
    <t>ENE2017-019+CODIGOGEN</t>
  </si>
  <si>
    <t>FEB2017-019+CODIGOGEN</t>
  </si>
  <si>
    <t>MAR2017-022+CODIGOGEN</t>
  </si>
  <si>
    <t>MAR2017-019+CODIGOGEN</t>
  </si>
  <si>
    <t>Equipos de Comunicación</t>
  </si>
  <si>
    <t>ENE2017-009+CODIGOGEN</t>
  </si>
  <si>
    <t>ENE2017-022+CODIGOGEN</t>
  </si>
  <si>
    <t>ENE2017-023+CODIGOGEN</t>
  </si>
  <si>
    <t>FEB2017-022+CODIGOGEN</t>
  </si>
  <si>
    <t>FEB2017-030+CODIGOGEN</t>
  </si>
  <si>
    <t>MAR2017-033+CODIGOGEN</t>
  </si>
  <si>
    <t>MAR2017-034+CODIGOGEN</t>
  </si>
  <si>
    <t>ENE2017-025+CODIGOGEN</t>
  </si>
  <si>
    <t>FEB2017-036</t>
  </si>
  <si>
    <t>Equipo sanitario,laborat e investigación</t>
  </si>
  <si>
    <t>Equipos mobil educac, deport recreativo</t>
  </si>
  <si>
    <t>Maquinarias, equipos y mobili diversos</t>
  </si>
  <si>
    <t>Semoviente</t>
  </si>
  <si>
    <t>1.2.5.03</t>
  </si>
  <si>
    <t>FEB2017-029+CODIGOGEN</t>
  </si>
  <si>
    <t>Bienes Intangibles</t>
  </si>
  <si>
    <t>Sofware y programas</t>
  </si>
  <si>
    <t>Garantia Extendida</t>
  </si>
  <si>
    <t>ENE2017-010+CODIGOGEN</t>
  </si>
  <si>
    <t>ENE2017-018+CODIGOGEN</t>
  </si>
  <si>
    <t>FEB2017-010+CODIGOGEN</t>
  </si>
  <si>
    <t>FEB2017-027+CODIGOGEN</t>
  </si>
  <si>
    <t>MAR2017-010+CODIGOGEN</t>
  </si>
  <si>
    <t>Depósitos (Amortización garantía extendida)</t>
  </si>
  <si>
    <t>FEB2017-018+CODIGOGEN</t>
  </si>
  <si>
    <t>FEB2017-026+CODIGOGEN</t>
  </si>
  <si>
    <t>MAR2017-018+CODIGOGEN</t>
  </si>
  <si>
    <t>Obras en proceso y sistemas en desarrollo</t>
  </si>
  <si>
    <t>1.2.5.99.01</t>
  </si>
  <si>
    <t>1.2.5.99.08</t>
  </si>
  <si>
    <t>Obras en Proceso</t>
  </si>
  <si>
    <t>Sistemas en desarrollo</t>
  </si>
  <si>
    <t>ENE2017-031+CODIGOGEN</t>
  </si>
  <si>
    <t>ENE2017-042+CODIGOGEN</t>
  </si>
  <si>
    <t>FEB2017-011+CODIGOGEN</t>
  </si>
  <si>
    <t>MAR2017-011+CODIGOGEN</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</si>
  <si>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</si>
  <si>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</si>
  <si>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</si>
  <si>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</si>
  <si>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</si>
  <si>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</si>
  <si>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</si>
  <si>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</si>
  <si>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</si>
  <si>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</si>
  <si>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</si>
  <si>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</si>
  <si>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</si>
  <si>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</si>
  <si>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</si>
  <si>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</si>
  <si>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</si>
  <si>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</si>
  <si>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Cuentas  por pagar al FJPPJ</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</si>
  <si>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</si>
  <si>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</si>
  <si>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</si>
  <si>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</si>
  <si>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</si>
  <si>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</si>
  <si>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</si>
  <si>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</si>
  <si>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</si>
  <si>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</si>
  <si>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</si>
  <si>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</si>
  <si>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</si>
  <si>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</si>
  <si>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</si>
  <si>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</si>
  <si>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</si>
  <si>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</si>
  <si>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</si>
  <si>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</si>
  <si>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</si>
  <si>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</si>
  <si>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</si>
  <si>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</si>
  <si>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</si>
  <si>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</si>
  <si>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</si>
  <si>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</si>
  <si>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</si>
  <si>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</si>
  <si>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</si>
  <si>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</si>
  <si>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</si>
  <si>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</si>
  <si>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</si>
  <si>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</si>
  <si>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</si>
  <si>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</si>
  <si>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</si>
  <si>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</si>
  <si>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</si>
  <si>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</si>
  <si>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</si>
  <si>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t>Además de los ingresos del Ministerio de Hacienda, en este rubro se registra lo correspondiente a donaciones por un monto de ¢ 6,680,000.00.</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</si>
  <si>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</si>
  <si>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</si>
  <si>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</si>
  <si>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</si>
  <si>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30 DE ABRIL 2017</t>
  </si>
  <si>
    <t>Al 30 de abril de 2017</t>
  </si>
  <si>
    <t>2.1.1.03.01.01.2.</t>
  </si>
  <si>
    <t>Becas a pagar c/p</t>
  </si>
  <si>
    <t>2.1.1.03.01.01.2.00000.</t>
  </si>
  <si>
    <t>2.1.1.03.01.01.2.00000.01</t>
  </si>
  <si>
    <t>Per act Becas a funcionarios</t>
  </si>
  <si>
    <t>2.1.1.03.01.01.3.</t>
  </si>
  <si>
    <t>Subsidios a personas a pagar c/p</t>
  </si>
  <si>
    <t>2.1.1.03.01.01.3.00000.</t>
  </si>
  <si>
    <t>2.1.1.03.01.01.3.00000.01</t>
  </si>
  <si>
    <t>Periodo actual Ayudas a funcionarios</t>
  </si>
  <si>
    <t>5.4.1.01.01.02.0.00000.03</t>
  </si>
  <si>
    <t>Ayudas a funcionarios</t>
  </si>
  <si>
    <t>5.9.9.99.99.00.0.00000.02</t>
  </si>
  <si>
    <t>Otros Servicios no especificados</t>
  </si>
  <si>
    <t>5.9.9.99.99.00.0.00000.08</t>
  </si>
  <si>
    <t>Gasto por diferencial cambiario</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</si>
  <si>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abril de 2017 la cual se hará efectiva con el presupuesto 2018.</t>
    </r>
  </si>
  <si>
    <t>AL 30 DE ABRIL DE 2017</t>
  </si>
  <si>
    <t>Periodo: 04</t>
  </si>
  <si>
    <t>GRAN TOTAL</t>
  </si>
  <si>
    <t>AL 30 DE ABRIL 2017</t>
  </si>
  <si>
    <t>ANEXO A</t>
  </si>
  <si>
    <t>Total del gasto al 30 de abril 2017</t>
  </si>
  <si>
    <t>Pedidos al exterior pendientes de cancelar</t>
  </si>
  <si>
    <t>Reclasificación de la cuenta de Gasto a la cuenta de activo</t>
  </si>
  <si>
    <t>Recálculo por ajustar</t>
  </si>
  <si>
    <t>Ajustes pendientes de efectuar en el sistema SIGA PJ Script</t>
  </si>
  <si>
    <t>Anulaciones de facturas en el SIGA  PJ</t>
  </si>
  <si>
    <t xml:space="preserve">Devolución de la retención del 5% </t>
  </si>
  <si>
    <t>Desaprobación de Facturas</t>
  </si>
  <si>
    <t>Diferencia en planilla de alquileres pendiente de ajustar</t>
  </si>
  <si>
    <t>Reclasificación del gasto al activo según CAF</t>
  </si>
  <si>
    <t>28)</t>
  </si>
  <si>
    <t>29)</t>
  </si>
  <si>
    <t>30)</t>
  </si>
  <si>
    <t>31)</t>
  </si>
  <si>
    <t>32)</t>
  </si>
  <si>
    <t>33)</t>
  </si>
  <si>
    <t>34)</t>
  </si>
  <si>
    <t>35)</t>
  </si>
  <si>
    <t>36)</t>
  </si>
  <si>
    <t xml:space="preserve">Gasto  incobrable sumas giradas más </t>
  </si>
  <si>
    <t>Corresponde al gasto contable y el gasto presepuestario correspondeinte a Abril 2017.</t>
  </si>
  <si>
    <t xml:space="preserve">          MBA. Miguel Ovares Chavarría</t>
  </si>
  <si>
    <t xml:space="preserve">Jefe Subproceso de Contabilidad </t>
  </si>
  <si>
    <t>MBA. María Antonieta Herrera Charraun</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</si>
  <si>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</si>
  <si>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</si>
  <si>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</si>
  <si>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</si>
  <si>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</si>
  <si>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</si>
  <si>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</si>
  <si>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</si>
  <si>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</si>
  <si>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</si>
  <si>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</si>
  <si>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</si>
  <si>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</si>
  <si>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</si>
  <si>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</si>
  <si>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</si>
  <si>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</si>
  <si>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Una vez suministrada la información por parte de la Unidad Gestión y Desarrollo de la Calidad de este Macroproceso, se revela lo siguiente lo cual corresponde a abril 2017, remitido mediante correo del 22 de mayo de 2017:</t>
  </si>
  <si>
    <t>En virtud de lo anterior, se muestra la información de las garantías depositadas del mes de abril 2017:</t>
  </si>
  <si>
    <t>Adicionalmente, se presenta en el siguiente detalle un resumen con los datos más relevantes de las garantías que se custodian en el Macroproceso Financiero Contable al 30 de abril 2017, según la información aportada por el Área de Gestión y Desarrollo de la Calidad del Departamento Financiero Contable en correo electrónico del remitido mediante correo del 12 de mayo de 2017:</t>
  </si>
  <si>
    <t>El saldo de la cuenta según el estado de cuenta bancario al 30 de abril de 2017, es de ¢34,326,173.67.</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</si>
  <si>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30 de abril 2017: </t>
  </si>
  <si>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</si>
  <si>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</si>
  <si>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</si>
  <si>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</si>
  <si>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</si>
  <si>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</si>
  <si>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</si>
  <si>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</si>
  <si>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</si>
  <si>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</si>
  <si>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</si>
  <si>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</si>
  <si>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</si>
  <si>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</si>
  <si>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</si>
  <si>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</si>
  <si>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</si>
  <si>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</si>
  <si>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</si>
  <si>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</si>
  <si>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</si>
  <si>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</si>
  <si>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</si>
  <si>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</si>
  <si>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</si>
  <si>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</si>
  <si>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</si>
  <si>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</si>
  <si>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Al 30 de Abril de 2017</t>
  </si>
  <si>
    <t>DEL 01 DE ABRIL AL 30 DE ABRIL DE 2017</t>
  </si>
  <si>
    <t>Saldos al 30 de Abril 2016</t>
  </si>
  <si>
    <r>
      <t>Nosotros, Lic. Luis Guillermo Vásquez Ureña, cédula 1-0604-0082, Licda. María Antonieta Herrera Charraun, cédula 01-0886-0825,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</si>
  <si>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ABR2017-017+CODIGOGEN</t>
  </si>
  <si>
    <t>Saldos al Inicio  (Diciembre 2016)</t>
  </si>
  <si>
    <t>Acumuladas al inicio (Diciembre 2016)</t>
  </si>
  <si>
    <t>ABR2017-009+CODIGOGEN</t>
  </si>
  <si>
    <t>ABR2017-020+CODIGOGEN</t>
  </si>
  <si>
    <t>ABR2017-022+CODIGOGEN</t>
  </si>
  <si>
    <t>ABR2017-023+CODIGOGEN</t>
  </si>
  <si>
    <t>ABR2017-043+CODIGOGEN</t>
  </si>
  <si>
    <t>ABR2017-044+CODIGOGEN</t>
  </si>
  <si>
    <t>ABR2017-021+CODIGOGEN</t>
  </si>
  <si>
    <t>ABR2017-019+CODIGOGEN</t>
  </si>
  <si>
    <t>ABR2017-027+CODIGOGEN</t>
  </si>
  <si>
    <t>ABR2017-029+CODIGOGEN</t>
  </si>
  <si>
    <t>ABR2017-046+CODIGOGEN</t>
  </si>
  <si>
    <t>ABR2017-030+CODIGOGEN</t>
  </si>
  <si>
    <t>ABR2017-042+CODIGOGEN</t>
  </si>
  <si>
    <t>ABR2017-020/ ABR2017-021</t>
  </si>
  <si>
    <t>ABR2017-018+CODIGOGEN</t>
  </si>
  <si>
    <t>ABR2017-010+CODIGOGEN</t>
  </si>
  <si>
    <t>ABR2017-011+CODIGOGEN</t>
  </si>
  <si>
    <t>Nota N° 84</t>
  </si>
  <si>
    <t>Generado el: 26/05/2017, a las 03:40 PM</t>
  </si>
  <si>
    <t>Corresponde a la incorporación inicial del Fideicomiso Inmobiliario Poder Judicial (Modificación Externa N° 6-2016 y N° 7-2016) por un monto de ¢2,000,594,583.00 ,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</si>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</sst>
</file>

<file path=xl/styles.xml><?xml version="1.0" encoding="utf-8"?>
<styleSheet xmlns="http://schemas.openxmlformats.org/spreadsheetml/2006/main">
  <numFmts count="14">
    <numFmt numFmtId="7" formatCode="&quot;₡&quot;#,##0.00;&quot;₡&quot;\-#,##0.00"/>
    <numFmt numFmtId="41" formatCode="_ * #,##0_ ;_ * \-#,##0_ ;_ * &quot;-&quot;_ ;_ @_ "/>
    <numFmt numFmtId="43" formatCode="_ * #,##0.00_ ;_ * \-#,##0.00_ ;_ * &quot;-&quot;??_ ;_ @_ "/>
    <numFmt numFmtId="164" formatCode="_-* #,##0.00\ _€_-;\-* #,##0.00\ _€_-;_-* &quot;-&quot;??\ _€_-;_-@_-"/>
    <numFmt numFmtId="165" formatCode="_-* #,##0_-;\-* #,##0_-;_-* &quot;-&quot;_-;_-@_-"/>
    <numFmt numFmtId="166" formatCode="#,##0.0"/>
    <numFmt numFmtId="167" formatCode="00"/>
    <numFmt numFmtId="168" formatCode="#,##0.00_ ;\-#,##0.00\ "/>
    <numFmt numFmtId="169" formatCode="\6\4"/>
    <numFmt numFmtId="170" formatCode="\¢\ \ \ \ \ \ \ \ \ \ #,##0.00;[Red]\-\¢#,##0.00"/>
    <numFmt numFmtId="171" formatCode="#,##0.00\ ;[Red]\(#,##0.00\)"/>
    <numFmt numFmtId="172" formatCode="_-* #,##0.00\ _p_t_a_-;\-* #,##0.00\ _p_t_a_-;_-* &quot;-&quot;??\ _p_t_a_-;_-@_-"/>
    <numFmt numFmtId="173" formatCode="&quot;₡&quot;#,##0.00"/>
    <numFmt numFmtId="174" formatCode="[$₡-140A]#,##0.00"/>
  </numFmts>
  <fonts count="132">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b/>
      <sz val="8"/>
      <color indexed="8"/>
      <name val="Courier New"/>
      <family val="3"/>
    </font>
    <font>
      <u/>
      <sz val="11"/>
      <color theme="0"/>
      <name val="Calibri"/>
      <family val="2"/>
      <scheme val="minor"/>
    </font>
    <font>
      <b/>
      <u/>
      <sz val="11"/>
      <color theme="0"/>
      <name val="Calibri"/>
      <family val="2"/>
      <scheme val="minor"/>
    </font>
    <font>
      <sz val="10"/>
      <color theme="0"/>
      <name val="Arial"/>
      <family val="2"/>
    </font>
    <font>
      <b/>
      <sz val="11"/>
      <color indexed="8"/>
      <name val="Calibri"/>
      <family val="2"/>
    </font>
    <font>
      <sz val="11"/>
      <name val="Calibri"/>
      <family val="2"/>
    </font>
    <font>
      <sz val="8"/>
      <name val="Lucida Sans Unicode"/>
      <family val="2"/>
    </font>
    <font>
      <b/>
      <i/>
      <sz val="9"/>
      <name val="Arial"/>
      <family val="2"/>
    </font>
    <font>
      <b/>
      <u/>
      <sz val="12"/>
      <color indexed="8"/>
      <name val="Century"/>
      <family val="1"/>
    </font>
    <font>
      <sz val="10"/>
      <color indexed="8"/>
      <name val="Arial"/>
      <family val="2"/>
    </font>
    <font>
      <b/>
      <sz val="10"/>
      <color indexed="9"/>
      <name val="Arial"/>
      <family val="2"/>
    </font>
    <font>
      <b/>
      <sz val="10"/>
      <color indexed="10"/>
      <name val="Arial"/>
      <family val="2"/>
    </font>
    <font>
      <b/>
      <sz val="10"/>
      <color indexed="8"/>
      <name val="Arial"/>
      <family val="2"/>
    </font>
    <font>
      <sz val="8"/>
      <name val="Courier New"/>
      <family val="3"/>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s>
  <fills count="27">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indexed="30"/>
        <bgColor indexed="64"/>
      </patternFill>
    </fill>
    <fill>
      <patternFill patternType="solid">
        <fgColor indexed="40"/>
        <bgColor indexed="64"/>
      </patternFill>
    </fill>
    <fill>
      <patternFill patternType="solid">
        <fgColor indexed="48"/>
        <bgColor indexed="64"/>
      </patternFill>
    </fill>
    <fill>
      <patternFill patternType="solid">
        <fgColor indexed="43"/>
        <bgColor indexed="64"/>
      </patternFill>
    </fill>
    <fill>
      <patternFill patternType="solid">
        <fgColor indexed="47"/>
        <bgColor indexed="64"/>
      </patternFill>
    </fill>
    <fill>
      <patternFill patternType="solid">
        <fgColor theme="3" tint="-0.249977111117893"/>
        <bgColor indexed="64"/>
      </patternFill>
    </fill>
    <fill>
      <patternFill patternType="solid">
        <fgColor theme="0" tint="-0.14999847407452621"/>
        <bgColor indexed="64"/>
      </patternFill>
    </fill>
  </fills>
  <borders count="10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ck">
        <color indexed="64"/>
      </left>
      <right style="thin">
        <color indexed="64"/>
      </right>
      <top style="thin">
        <color indexed="64"/>
      </top>
      <bottom style="thin">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44"/>
      </left>
      <right style="thin">
        <color indexed="44"/>
      </right>
      <top style="thin">
        <color indexed="44"/>
      </top>
      <bottom style="thin">
        <color indexed="4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cellStyleXfs>
  <cellXfs count="1571">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49" fontId="41" fillId="0" borderId="0" xfId="0" quotePrefix="1" applyNumberFormat="1" applyFont="1"/>
    <xf numFmtId="4" fontId="41" fillId="0" borderId="0" xfId="0" applyNumberFormat="1" applyFont="1" applyAlignment="1">
      <alignment horizontal="right"/>
    </xf>
    <xf numFmtId="4" fontId="41" fillId="0" borderId="0" xfId="0" quotePrefix="1" applyNumberFormat="1" applyFont="1"/>
    <xf numFmtId="49" fontId="40" fillId="0" borderId="0" xfId="0" quotePrefix="1" applyNumberFormat="1" applyFont="1"/>
    <xf numFmtId="4" fontId="40" fillId="0" borderId="0" xfId="0" quotePrefix="1" applyNumberFormat="1"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4" fontId="55" fillId="0" borderId="0" xfId="0" applyNumberFormat="1" applyFont="1"/>
    <xf numFmtId="0" fontId="52" fillId="0" borderId="0" xfId="0" applyFont="1" applyAlignment="1">
      <alignment horizontal="center"/>
    </xf>
    <xf numFmtId="4" fontId="52" fillId="0" borderId="0" xfId="0" applyNumberFormat="1" applyFont="1" applyAlignment="1">
      <alignment horizontal="center"/>
    </xf>
    <xf numFmtId="4" fontId="52" fillId="0" borderId="0" xfId="0" applyNumberFormat="1" applyFont="1" applyBorder="1" applyAlignment="1"/>
    <xf numFmtId="43" fontId="52" fillId="0" borderId="0" xfId="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5"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4" fontId="8" fillId="9" borderId="8" xfId="0" applyNumberFormat="1" applyFont="1" applyFill="1" applyBorder="1" applyAlignment="1">
      <alignment horizontal="right"/>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49" fontId="106" fillId="0" borderId="0" xfId="0" quotePrefix="1" applyNumberFormat="1" applyFont="1"/>
    <xf numFmtId="49" fontId="106" fillId="0" borderId="48" xfId="0" quotePrefix="1" applyNumberFormat="1" applyFont="1" applyBorder="1"/>
    <xf numFmtId="4" fontId="106" fillId="0" borderId="48" xfId="0" applyNumberFormat="1" applyFont="1" applyBorder="1"/>
    <xf numFmtId="0" fontId="8" fillId="0" borderId="36" xfId="0" applyFont="1" applyBorder="1"/>
    <xf numFmtId="0" fontId="57" fillId="0" borderId="0" xfId="0" applyFont="1" applyAlignment="1">
      <alignment horizontal="left"/>
    </xf>
    <xf numFmtId="0" fontId="109" fillId="2" borderId="26" xfId="5" applyFont="1" applyFill="1" applyBorder="1" applyAlignment="1">
      <alignment horizontal="left"/>
    </xf>
    <xf numFmtId="0" fontId="109" fillId="2" borderId="4" xfId="5" applyFont="1" applyFill="1" applyBorder="1" applyAlignment="1"/>
    <xf numFmtId="4" fontId="110" fillId="0" borderId="0" xfId="3" applyNumberFormat="1" applyFont="1" applyBorder="1"/>
    <xf numFmtId="0" fontId="108" fillId="2" borderId="1" xfId="5" applyFont="1" applyFill="1" applyBorder="1" applyAlignment="1">
      <alignment horizontal="left"/>
    </xf>
    <xf numFmtId="0" fontId="109"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4"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12" fillId="0" borderId="0" xfId="0" applyFont="1" applyFill="1"/>
    <xf numFmtId="0" fontId="0" fillId="15" borderId="0" xfId="0" applyFill="1"/>
    <xf numFmtId="0" fontId="113"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4" fontId="67" fillId="0" borderId="74" xfId="0" applyNumberFormat="1" applyFont="1" applyBorder="1" applyAlignment="1">
      <alignment horizontal="center"/>
    </xf>
    <xf numFmtId="164"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4" fillId="0" borderId="0" xfId="0" applyFont="1"/>
    <xf numFmtId="49" fontId="115" fillId="0" borderId="0" xfId="0" quotePrefix="1" applyNumberFormat="1" applyFont="1"/>
    <xf numFmtId="0" fontId="51" fillId="0" borderId="0" xfId="0" applyFont="1" applyAlignment="1">
      <alignment vertical="top"/>
    </xf>
    <xf numFmtId="0" fontId="45" fillId="0" borderId="0" xfId="0" applyFont="1" applyAlignment="1">
      <alignment horizontal="justify" vertical="top"/>
    </xf>
    <xf numFmtId="0" fontId="49" fillId="20" borderId="48" xfId="0" applyFont="1" applyFill="1" applyBorder="1" applyAlignment="1">
      <alignment horizontal="center" vertical="center" wrapText="1"/>
    </xf>
    <xf numFmtId="0" fontId="45" fillId="15" borderId="48" xfId="0" applyFont="1" applyFill="1" applyBorder="1" applyAlignment="1">
      <alignment vertical="top"/>
    </xf>
    <xf numFmtId="4" fontId="116" fillId="15" borderId="48" xfId="0" applyNumberFormat="1" applyFont="1" applyFill="1" applyBorder="1"/>
    <xf numFmtId="4" fontId="45" fillId="15" borderId="48" xfId="0" applyNumberFormat="1" applyFont="1" applyFill="1" applyBorder="1" applyAlignment="1">
      <alignment horizontal="right" vertical="top"/>
    </xf>
    <xf numFmtId="0" fontId="45" fillId="15" borderId="48" xfId="0" applyFont="1" applyFill="1" applyBorder="1" applyAlignment="1">
      <alignment horizontal="justify" vertical="top"/>
    </xf>
    <xf numFmtId="0" fontId="0" fillId="0" borderId="48" xfId="0" applyBorder="1"/>
    <xf numFmtId="164" fontId="49" fillId="15" borderId="86" xfId="0" applyNumberFormat="1" applyFont="1" applyFill="1" applyBorder="1" applyAlignment="1">
      <alignment vertical="top"/>
    </xf>
    <xf numFmtId="0" fontId="45" fillId="21" borderId="0" xfId="0" applyFont="1" applyFill="1" applyAlignment="1">
      <alignment horizontal="justify" vertical="top"/>
    </xf>
    <xf numFmtId="164" fontId="45" fillId="0" borderId="0" xfId="1" applyNumberFormat="1" applyFont="1" applyAlignment="1">
      <alignment horizontal="right" vertical="top"/>
    </xf>
    <xf numFmtId="43" fontId="45" fillId="0" borderId="0" xfId="0" applyNumberFormat="1" applyFont="1" applyAlignment="1">
      <alignment horizontal="justify" vertical="top"/>
    </xf>
    <xf numFmtId="164" fontId="45" fillId="0" borderId="0" xfId="1" applyNumberFormat="1" applyFont="1" applyFill="1" applyAlignment="1">
      <alignment horizontal="justify" vertical="top"/>
    </xf>
    <xf numFmtId="0" fontId="45" fillId="0" borderId="0" xfId="0" applyFont="1" applyFill="1" applyAlignment="1">
      <alignment horizontal="justify" vertical="top"/>
    </xf>
    <xf numFmtId="0" fontId="117" fillId="15" borderId="0" xfId="0" applyFont="1" applyFill="1" applyBorder="1" applyAlignment="1">
      <alignment horizontal="center" vertical="center" wrapText="1"/>
    </xf>
    <xf numFmtId="0" fontId="45" fillId="15" borderId="0" xfId="0" applyFont="1" applyFill="1" applyBorder="1" applyAlignment="1">
      <alignment horizontal="justify" vertical="top"/>
    </xf>
    <xf numFmtId="164" fontId="45" fillId="0" borderId="0" xfId="1" applyNumberFormat="1" applyFont="1" applyFill="1" applyAlignment="1">
      <alignment horizontal="right" vertical="top"/>
    </xf>
    <xf numFmtId="0" fontId="49" fillId="15" borderId="48" xfId="0" applyFont="1" applyFill="1" applyBorder="1" applyAlignment="1">
      <alignment horizontal="center" vertical="center" wrapText="1"/>
    </xf>
    <xf numFmtId="164" fontId="45" fillId="15" borderId="0" xfId="1" applyNumberFormat="1" applyFont="1" applyFill="1" applyAlignment="1">
      <alignment horizontal="justify" vertical="top"/>
    </xf>
    <xf numFmtId="0" fontId="45" fillId="15" borderId="0" xfId="0" applyFont="1" applyFill="1" applyAlignment="1">
      <alignment horizontal="justify" vertical="top"/>
    </xf>
    <xf numFmtId="164" fontId="45" fillId="15" borderId="0" xfId="1" applyNumberFormat="1" applyFont="1" applyFill="1" applyAlignment="1">
      <alignment horizontal="right" vertical="top"/>
    </xf>
    <xf numFmtId="164" fontId="45" fillId="15" borderId="48" xfId="1" applyNumberFormat="1" applyFont="1" applyFill="1" applyBorder="1" applyAlignment="1">
      <alignment vertical="top"/>
    </xf>
    <xf numFmtId="164" fontId="45" fillId="15" borderId="0" xfId="1" applyNumberFormat="1" applyFont="1" applyFill="1" applyBorder="1" applyAlignment="1">
      <alignment vertical="top"/>
    </xf>
    <xf numFmtId="164" fontId="45" fillId="15" borderId="0" xfId="0" applyNumberFormat="1" applyFont="1" applyFill="1" applyBorder="1" applyAlignment="1">
      <alignment horizontal="justify" vertical="top"/>
    </xf>
    <xf numFmtId="0" fontId="45" fillId="15" borderId="53" xfId="0" applyFont="1" applyFill="1" applyBorder="1" applyAlignment="1">
      <alignment vertical="top"/>
    </xf>
    <xf numFmtId="0" fontId="45" fillId="15" borderId="53" xfId="0" applyFont="1" applyFill="1" applyBorder="1" applyAlignment="1">
      <alignment horizontal="justify" vertical="top"/>
    </xf>
    <xf numFmtId="4" fontId="45" fillId="15" borderId="53" xfId="0" applyNumberFormat="1" applyFont="1" applyFill="1" applyBorder="1" applyAlignment="1">
      <alignment horizontal="right" vertical="top"/>
    </xf>
    <xf numFmtId="4" fontId="116" fillId="15" borderId="53" xfId="0" applyNumberFormat="1" applyFont="1" applyFill="1" applyBorder="1"/>
    <xf numFmtId="49" fontId="106" fillId="15" borderId="48" xfId="0" quotePrefix="1" applyNumberFormat="1" applyFont="1" applyFill="1" applyBorder="1"/>
    <xf numFmtId="4" fontId="106" fillId="15" borderId="48" xfId="0" applyNumberFormat="1" applyFont="1" applyFill="1" applyBorder="1"/>
    <xf numFmtId="164" fontId="49" fillId="15" borderId="0" xfId="0" applyNumberFormat="1" applyFont="1" applyFill="1" applyBorder="1" applyAlignment="1">
      <alignment vertical="top"/>
    </xf>
    <xf numFmtId="164" fontId="117" fillId="15" borderId="0" xfId="0" applyNumberFormat="1" applyFont="1" applyFill="1" applyBorder="1" applyAlignment="1">
      <alignment vertical="top"/>
    </xf>
    <xf numFmtId="164" fontId="118" fillId="15" borderId="0" xfId="0" applyNumberFormat="1" applyFont="1" applyFill="1" applyBorder="1" applyAlignment="1">
      <alignment vertical="top"/>
    </xf>
    <xf numFmtId="164" fontId="49" fillId="15" borderId="0" xfId="0" applyNumberFormat="1" applyFont="1" applyFill="1" applyBorder="1" applyAlignment="1">
      <alignment horizontal="justify" vertical="top"/>
    </xf>
    <xf numFmtId="164" fontId="49" fillId="15" borderId="0" xfId="1" applyNumberFormat="1" applyFont="1" applyFill="1" applyBorder="1" applyAlignment="1">
      <alignment horizontal="right" vertical="top"/>
    </xf>
    <xf numFmtId="43" fontId="49" fillId="15" borderId="0" xfId="0" applyNumberFormat="1" applyFont="1" applyFill="1" applyBorder="1" applyAlignment="1">
      <alignment horizontal="justify" vertical="top"/>
    </xf>
    <xf numFmtId="164" fontId="49" fillId="15" borderId="0" xfId="1" applyNumberFormat="1" applyFont="1" applyFill="1" applyBorder="1" applyAlignment="1">
      <alignment horizontal="justify" vertical="top"/>
    </xf>
    <xf numFmtId="0" fontId="49" fillId="15" borderId="0" xfId="0" applyFont="1" applyFill="1" applyBorder="1" applyAlignment="1">
      <alignment horizontal="justify" vertical="top"/>
    </xf>
    <xf numFmtId="0" fontId="49" fillId="15" borderId="0" xfId="0" applyFont="1" applyFill="1" applyAlignment="1">
      <alignment horizontal="justify" vertical="top"/>
    </xf>
    <xf numFmtId="0" fontId="45" fillId="0" borderId="0" xfId="0" applyFont="1" applyAlignment="1">
      <alignment vertical="top"/>
    </xf>
    <xf numFmtId="0" fontId="46" fillId="0" borderId="0" xfId="0" applyFont="1" applyAlignment="1">
      <alignment vertical="top"/>
    </xf>
    <xf numFmtId="43" fontId="45" fillId="15" borderId="0" xfId="0" applyNumberFormat="1" applyFont="1" applyFill="1" applyBorder="1" applyAlignment="1">
      <alignment horizontal="justify" vertical="top"/>
    </xf>
    <xf numFmtId="164" fontId="45" fillId="15" borderId="0" xfId="1" applyNumberFormat="1" applyFont="1" applyFill="1" applyBorder="1" applyAlignment="1">
      <alignment horizontal="justify" vertical="top"/>
    </xf>
    <xf numFmtId="4" fontId="45" fillId="15" borderId="0" xfId="0" applyNumberFormat="1" applyFont="1" applyFill="1" applyBorder="1" applyAlignment="1">
      <alignment horizontal="right" vertical="top"/>
    </xf>
    <xf numFmtId="4" fontId="116" fillId="15" borderId="48" xfId="0" applyNumberFormat="1" applyFont="1" applyFill="1" applyBorder="1" applyAlignment="1">
      <alignment horizontal="center"/>
    </xf>
    <xf numFmtId="4" fontId="45" fillId="15" borderId="48" xfId="1" applyNumberFormat="1" applyFont="1" applyFill="1" applyBorder="1" applyAlignment="1">
      <alignment horizontal="center" vertical="top"/>
    </xf>
    <xf numFmtId="4" fontId="116" fillId="15" borderId="53" xfId="0" applyNumberFormat="1" applyFont="1" applyFill="1" applyBorder="1" applyAlignment="1">
      <alignment horizontal="center"/>
    </xf>
    <xf numFmtId="4" fontId="45" fillId="15" borderId="53" xfId="1" applyNumberFormat="1" applyFont="1" applyFill="1" applyBorder="1" applyAlignment="1">
      <alignment horizontal="center" vertical="top"/>
    </xf>
    <xf numFmtId="164" fontId="45" fillId="15" borderId="53" xfId="1" applyNumberFormat="1" applyFont="1" applyFill="1" applyBorder="1" applyAlignment="1">
      <alignment vertical="top"/>
    </xf>
    <xf numFmtId="4" fontId="106" fillId="0" borderId="48" xfId="0" applyNumberFormat="1" applyFont="1" applyFill="1" applyBorder="1"/>
    <xf numFmtId="0" fontId="0" fillId="15" borderId="0" xfId="0" applyFill="1" applyAlignment="1">
      <alignment horizontal="justify" vertical="top"/>
    </xf>
    <xf numFmtId="0" fontId="49" fillId="15" borderId="0" xfId="0" applyFont="1" applyFill="1" applyBorder="1" applyAlignment="1">
      <alignment vertical="top"/>
    </xf>
    <xf numFmtId="7" fontId="45" fillId="15" borderId="0" xfId="1" applyNumberFormat="1" applyFont="1" applyFill="1" applyBorder="1" applyAlignment="1">
      <alignment vertical="justify"/>
    </xf>
    <xf numFmtId="7" fontId="49" fillId="15" borderId="0" xfId="1" applyNumberFormat="1" applyFont="1" applyFill="1" applyBorder="1" applyAlignment="1">
      <alignment horizontal="right" vertical="justify"/>
    </xf>
    <xf numFmtId="164" fontId="0" fillId="15" borderId="0" xfId="1" applyNumberFormat="1" applyFont="1" applyFill="1" applyBorder="1" applyAlignment="1">
      <alignment horizontal="justify" vertical="top"/>
    </xf>
    <xf numFmtId="0" fontId="0" fillId="15" borderId="0" xfId="0" applyFill="1" applyBorder="1" applyAlignment="1">
      <alignment horizontal="justify" vertical="top"/>
    </xf>
    <xf numFmtId="0" fontId="45" fillId="15" borderId="0" xfId="0" applyFont="1" applyFill="1" applyBorder="1" applyAlignment="1">
      <alignment vertical="top"/>
    </xf>
    <xf numFmtId="164" fontId="45" fillId="15" borderId="0" xfId="1" applyNumberFormat="1" applyFont="1" applyFill="1" applyBorder="1" applyAlignment="1">
      <alignment horizontal="right" vertical="top"/>
    </xf>
    <xf numFmtId="49" fontId="115" fillId="0" borderId="0" xfId="0" applyNumberFormat="1" applyFont="1"/>
    <xf numFmtId="0" fontId="49" fillId="0" borderId="0" xfId="0" applyFont="1" applyBorder="1" applyAlignment="1">
      <alignment vertical="top" wrapText="1"/>
    </xf>
    <xf numFmtId="0" fontId="49" fillId="20" borderId="58" xfId="0" applyFont="1" applyFill="1" applyBorder="1" applyAlignment="1">
      <alignment horizontal="center" vertical="center" wrapText="1"/>
    </xf>
    <xf numFmtId="43" fontId="45" fillId="0" borderId="0" xfId="0" applyNumberFormat="1" applyFont="1" applyFill="1" applyAlignment="1">
      <alignment horizontal="justify" vertical="top"/>
    </xf>
    <xf numFmtId="4" fontId="45" fillId="15" borderId="48" xfId="0" applyNumberFormat="1" applyFont="1" applyFill="1" applyBorder="1" applyAlignment="1">
      <alignment horizontal="left" vertical="top"/>
    </xf>
    <xf numFmtId="4" fontId="45" fillId="15" borderId="48" xfId="1" applyNumberFormat="1" applyFont="1" applyFill="1" applyBorder="1" applyAlignment="1">
      <alignment horizontal="right" vertical="top"/>
    </xf>
    <xf numFmtId="4" fontId="45" fillId="15" borderId="88" xfId="0" applyNumberFormat="1" applyFont="1" applyFill="1" applyBorder="1" applyAlignment="1">
      <alignment horizontal="left" vertical="top"/>
    </xf>
    <xf numFmtId="164" fontId="45" fillId="0" borderId="0" xfId="1" applyNumberFormat="1" applyFont="1" applyFill="1" applyBorder="1" applyAlignment="1">
      <alignment vertical="top"/>
    </xf>
    <xf numFmtId="164" fontId="45" fillId="0" borderId="0" xfId="1" applyNumberFormat="1" applyFont="1" applyFill="1" applyBorder="1" applyAlignment="1">
      <alignment horizontal="justify" vertical="top"/>
    </xf>
    <xf numFmtId="164" fontId="45" fillId="0" borderId="0" xfId="0" applyNumberFormat="1" applyFont="1" applyFill="1" applyBorder="1" applyAlignment="1">
      <alignment horizontal="justify" vertical="top"/>
    </xf>
    <xf numFmtId="49" fontId="106" fillId="0" borderId="48" xfId="0" quotePrefix="1" applyNumberFormat="1" applyFont="1" applyFill="1" applyBorder="1"/>
    <xf numFmtId="164" fontId="49" fillId="0" borderId="48" xfId="0" applyNumberFormat="1" applyFont="1" applyFill="1" applyBorder="1" applyAlignment="1">
      <alignment vertical="top"/>
    </xf>
    <xf numFmtId="164" fontId="49" fillId="15" borderId="48" xfId="0" applyNumberFormat="1" applyFont="1" applyFill="1" applyBorder="1" applyAlignment="1">
      <alignment vertical="top"/>
    </xf>
    <xf numFmtId="164" fontId="49" fillId="15" borderId="90" xfId="0" applyNumberFormat="1" applyFont="1" applyFill="1" applyBorder="1" applyAlignment="1">
      <alignment vertical="top"/>
    </xf>
    <xf numFmtId="164" fontId="49" fillId="15" borderId="0" xfId="0" applyNumberFormat="1" applyFont="1" applyFill="1" applyAlignment="1">
      <alignment horizontal="justify" vertical="top"/>
    </xf>
    <xf numFmtId="164" fontId="49" fillId="15" borderId="0" xfId="1" applyNumberFormat="1" applyFont="1" applyFill="1" applyAlignment="1">
      <alignment horizontal="right" vertical="top"/>
    </xf>
    <xf numFmtId="2" fontId="45" fillId="15" borderId="0" xfId="0" applyNumberFormat="1" applyFont="1" applyFill="1" applyAlignment="1">
      <alignment horizontal="left" vertical="top" wrapText="1"/>
    </xf>
    <xf numFmtId="164" fontId="45" fillId="15" borderId="0" xfId="1" applyNumberFormat="1" applyFont="1" applyFill="1" applyAlignment="1">
      <alignment horizontal="right" vertical="top" wrapText="1"/>
    </xf>
    <xf numFmtId="0" fontId="46" fillId="0" borderId="0" xfId="0" applyFont="1" applyFill="1" applyAlignment="1">
      <alignment vertical="top"/>
    </xf>
    <xf numFmtId="0" fontId="0" fillId="0" borderId="0" xfId="0" applyFill="1" applyAlignment="1">
      <alignment horizontal="justify" vertical="top"/>
    </xf>
    <xf numFmtId="43" fontId="0" fillId="0" borderId="0" xfId="0" applyNumberFormat="1" applyFill="1" applyAlignment="1">
      <alignment horizontal="justify" vertical="top"/>
    </xf>
    <xf numFmtId="170" fontId="0" fillId="0" borderId="0" xfId="0" applyNumberFormat="1" applyFill="1" applyAlignment="1">
      <alignment horizontal="justify" vertical="top"/>
    </xf>
    <xf numFmtId="164" fontId="0" fillId="0" borderId="0" xfId="1" applyNumberFormat="1" applyFont="1" applyFill="1" applyAlignment="1">
      <alignment horizontal="justify" vertical="top"/>
    </xf>
    <xf numFmtId="164" fontId="0" fillId="0" borderId="0" xfId="1" applyNumberFormat="1" applyFont="1" applyFill="1" applyAlignment="1">
      <alignment horizontal="right" vertical="top"/>
    </xf>
    <xf numFmtId="0" fontId="0" fillId="0" borderId="0" xfId="0" applyAlignment="1">
      <alignment horizontal="justify" vertical="top"/>
    </xf>
    <xf numFmtId="0" fontId="0" fillId="0" borderId="0" xfId="0" applyBorder="1" applyAlignment="1">
      <alignment horizontal="justify" vertical="top"/>
    </xf>
    <xf numFmtId="43" fontId="0" fillId="0" borderId="0" xfId="0" applyNumberFormat="1" applyAlignment="1">
      <alignment horizontal="justify" vertical="top"/>
    </xf>
    <xf numFmtId="170" fontId="0" fillId="0" borderId="0" xfId="0" applyNumberFormat="1" applyAlignment="1">
      <alignment horizontal="justify" vertical="top"/>
    </xf>
    <xf numFmtId="164" fontId="0" fillId="0" borderId="0" xfId="1" applyNumberFormat="1" applyFont="1" applyAlignment="1">
      <alignment horizontal="justify" vertical="top"/>
    </xf>
    <xf numFmtId="164" fontId="0" fillId="0" borderId="0" xfId="1" applyNumberFormat="1" applyFont="1" applyAlignment="1">
      <alignment horizontal="right" vertical="top"/>
    </xf>
    <xf numFmtId="4" fontId="45" fillId="15" borderId="48" xfId="0" applyNumberFormat="1" applyFont="1" applyFill="1" applyBorder="1" applyAlignment="1">
      <alignment horizontal="right" vertical="center" wrapText="1"/>
    </xf>
    <xf numFmtId="0" fontId="117" fillId="22" borderId="48" xfId="0" applyFont="1" applyFill="1" applyBorder="1" applyAlignment="1">
      <alignment horizontal="center" vertical="center" wrapText="1"/>
    </xf>
    <xf numFmtId="0" fontId="0" fillId="15" borderId="48" xfId="0" applyFill="1" applyBorder="1"/>
    <xf numFmtId="164" fontId="0" fillId="0" borderId="0" xfId="1" applyNumberFormat="1" applyFont="1"/>
    <xf numFmtId="0" fontId="117" fillId="22" borderId="58" xfId="0" applyFont="1" applyFill="1" applyBorder="1" applyAlignment="1">
      <alignment horizontal="center" vertical="center" wrapText="1"/>
    </xf>
    <xf numFmtId="164" fontId="0" fillId="0" borderId="0" xfId="1" applyNumberFormat="1" applyFont="1" applyFill="1"/>
    <xf numFmtId="0" fontId="45" fillId="0" borderId="48" xfId="0" applyFont="1" applyFill="1" applyBorder="1" applyAlignment="1">
      <alignment vertical="top"/>
    </xf>
    <xf numFmtId="4" fontId="45" fillId="15" borderId="53" xfId="0" applyNumberFormat="1" applyFont="1" applyFill="1" applyBorder="1" applyAlignment="1">
      <alignment horizontal="left" vertical="top"/>
    </xf>
    <xf numFmtId="4" fontId="45" fillId="15" borderId="53" xfId="0" applyNumberFormat="1" applyFont="1" applyFill="1" applyBorder="1" applyAlignment="1">
      <alignment horizontal="right" vertical="center" wrapText="1"/>
    </xf>
    <xf numFmtId="0" fontId="117" fillId="22" borderId="53" xfId="0" applyFont="1" applyFill="1" applyBorder="1" applyAlignment="1">
      <alignment horizontal="center" vertical="center" wrapText="1"/>
    </xf>
    <xf numFmtId="0" fontId="49" fillId="20" borderId="93" xfId="0" applyFont="1" applyFill="1" applyBorder="1" applyAlignment="1">
      <alignment horizontal="center" vertical="center" wrapText="1"/>
    </xf>
    <xf numFmtId="164" fontId="45" fillId="0" borderId="48" xfId="1" applyNumberFormat="1" applyFont="1" applyFill="1" applyBorder="1" applyAlignment="1">
      <alignment vertical="top"/>
    </xf>
    <xf numFmtId="164" fontId="45" fillId="15" borderId="48" xfId="0" applyNumberFormat="1" applyFont="1" applyFill="1" applyBorder="1" applyAlignment="1">
      <alignment vertical="top"/>
    </xf>
    <xf numFmtId="4" fontId="45" fillId="0" borderId="48" xfId="0" applyNumberFormat="1" applyFont="1" applyFill="1" applyBorder="1" applyAlignment="1">
      <alignment horizontal="right" vertical="center" wrapText="1"/>
    </xf>
    <xf numFmtId="0" fontId="0" fillId="0" borderId="0" xfId="0" applyFill="1" applyBorder="1"/>
    <xf numFmtId="4" fontId="0" fillId="0" borderId="0" xfId="0" applyNumberFormat="1" applyBorder="1"/>
    <xf numFmtId="164" fontId="0" fillId="0" borderId="0" xfId="0" applyNumberFormat="1"/>
    <xf numFmtId="49" fontId="115" fillId="15" borderId="0" xfId="0" applyNumberFormat="1" applyFont="1" applyFill="1"/>
    <xf numFmtId="164" fontId="0" fillId="15" borderId="0" xfId="0" applyNumberFormat="1" applyFill="1"/>
    <xf numFmtId="49" fontId="115" fillId="0" borderId="0" xfId="0" applyNumberFormat="1" applyFont="1" applyFill="1"/>
    <xf numFmtId="164" fontId="0" fillId="0" borderId="0" xfId="0" applyNumberFormat="1" applyFill="1"/>
    <xf numFmtId="0" fontId="49" fillId="20" borderId="91" xfId="0" applyFont="1" applyFill="1" applyBorder="1" applyAlignment="1">
      <alignment horizontal="center" vertical="center" wrapText="1"/>
    </xf>
    <xf numFmtId="0" fontId="49" fillId="14" borderId="94" xfId="0" applyFont="1" applyFill="1" applyBorder="1" applyAlignment="1">
      <alignment horizontal="center" vertical="center" wrapText="1"/>
    </xf>
    <xf numFmtId="0" fontId="49" fillId="14" borderId="58" xfId="0" applyFont="1" applyFill="1" applyBorder="1" applyAlignment="1">
      <alignment horizontal="center" vertical="center" wrapText="1"/>
    </xf>
    <xf numFmtId="164" fontId="49" fillId="14" borderId="48" xfId="0" applyNumberFormat="1" applyFont="1" applyFill="1" applyBorder="1" applyAlignment="1">
      <alignment vertical="top"/>
    </xf>
    <xf numFmtId="0" fontId="49" fillId="20" borderId="94" xfId="0" applyFont="1" applyFill="1" applyBorder="1" applyAlignment="1">
      <alignment horizontal="center" vertical="center" wrapText="1"/>
    </xf>
    <xf numFmtId="49" fontId="121"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95" xfId="0" applyFont="1" applyFill="1" applyBorder="1"/>
    <xf numFmtId="0" fontId="53" fillId="0" borderId="96" xfId="0" applyFont="1" applyFill="1" applyBorder="1"/>
    <xf numFmtId="0" fontId="122" fillId="0" borderId="96" xfId="0" applyFont="1" applyFill="1" applyBorder="1" applyAlignment="1">
      <alignment horizontal="center"/>
    </xf>
    <xf numFmtId="0" fontId="122" fillId="0" borderId="97" xfId="0" applyFont="1" applyFill="1" applyBorder="1" applyAlignment="1">
      <alignment horizontal="center"/>
    </xf>
    <xf numFmtId="0" fontId="53" fillId="0" borderId="98" xfId="0" applyFont="1" applyFill="1" applyBorder="1"/>
    <xf numFmtId="0" fontId="53" fillId="0" borderId="93" xfId="0" applyFont="1" applyFill="1" applyBorder="1" applyAlignment="1">
      <alignment wrapText="1"/>
    </xf>
    <xf numFmtId="7" fontId="122" fillId="9" borderId="93" xfId="1" applyNumberFormat="1" applyFont="1" applyFill="1" applyBorder="1" applyAlignment="1">
      <alignment wrapText="1"/>
    </xf>
    <xf numFmtId="7" fontId="122" fillId="0" borderId="99" xfId="1" applyNumberFormat="1" applyFont="1" applyFill="1" applyBorder="1" applyAlignment="1">
      <alignment horizontal="right"/>
    </xf>
    <xf numFmtId="43" fontId="53" fillId="0" borderId="58" xfId="1" applyFont="1" applyFill="1" applyBorder="1" applyAlignment="1">
      <alignment wrapText="1"/>
    </xf>
    <xf numFmtId="43" fontId="53" fillId="0" borderId="100" xfId="1" applyFont="1" applyFill="1" applyBorder="1" applyAlignment="1">
      <alignment wrapText="1"/>
    </xf>
    <xf numFmtId="0" fontId="122" fillId="0" borderId="53" xfId="0" applyFont="1" applyFill="1" applyBorder="1" applyAlignment="1">
      <alignment wrapText="1"/>
    </xf>
    <xf numFmtId="43" fontId="53" fillId="0" borderId="93" xfId="1" applyFont="1" applyFill="1" applyBorder="1" applyAlignment="1">
      <alignment wrapText="1"/>
    </xf>
    <xf numFmtId="43" fontId="53" fillId="0" borderId="99" xfId="1" applyFont="1" applyFill="1" applyBorder="1" applyAlignment="1">
      <alignment wrapText="1"/>
    </xf>
    <xf numFmtId="0" fontId="53" fillId="0" borderId="98"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93" xfId="0" applyNumberFormat="1" applyFont="1" applyBorder="1"/>
    <xf numFmtId="0" fontId="122" fillId="0" borderId="93" xfId="0" applyFont="1" applyFill="1" applyBorder="1" applyAlignment="1">
      <alignment wrapText="1"/>
    </xf>
    <xf numFmtId="43" fontId="53" fillId="9" borderId="93" xfId="1" applyFont="1" applyFill="1" applyBorder="1" applyAlignment="1">
      <alignment wrapText="1"/>
    </xf>
    <xf numFmtId="171" fontId="45" fillId="0" borderId="0" xfId="0" applyNumberFormat="1" applyFont="1"/>
    <xf numFmtId="0" fontId="53" fillId="0" borderId="98"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0" fontId="53" fillId="0" borderId="101" xfId="0" applyFont="1" applyBorder="1"/>
    <xf numFmtId="43" fontId="122" fillId="0" borderId="90" xfId="1" applyFont="1" applyFill="1" applyBorder="1" applyAlignment="1">
      <alignment wrapText="1"/>
    </xf>
    <xf numFmtId="7" fontId="122" fillId="0" borderId="102" xfId="1" applyNumberFormat="1" applyFont="1" applyFill="1" applyBorder="1" applyAlignment="1">
      <alignment wrapText="1"/>
    </xf>
    <xf numFmtId="7" fontId="122" fillId="0" borderId="103" xfId="1" applyNumberFormat="1" applyFont="1" applyFill="1" applyBorder="1" applyAlignment="1">
      <alignment wrapText="1"/>
    </xf>
    <xf numFmtId="43" fontId="53" fillId="0" borderId="0" xfId="1" applyFont="1" applyBorder="1"/>
    <xf numFmtId="7" fontId="53" fillId="0" borderId="0" xfId="1" applyNumberFormat="1" applyFont="1" applyBorder="1"/>
    <xf numFmtId="43" fontId="53" fillId="0" borderId="0" xfId="1" applyFont="1"/>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72" fillId="0" borderId="0" xfId="5"/>
    <xf numFmtId="0" fontId="18" fillId="0" borderId="0" xfId="0" applyFont="1" applyAlignment="1">
      <alignment horizontal="justify" vertical="justify"/>
    </xf>
    <xf numFmtId="0" fontId="0" fillId="0" borderId="0" xfId="0" applyAlignment="1"/>
    <xf numFmtId="0" fontId="0" fillId="9" borderId="48" xfId="0" applyFill="1" applyBorder="1" applyAlignment="1">
      <alignment horizontal="center" vertical="center" wrapText="1"/>
    </xf>
    <xf numFmtId="0" fontId="49" fillId="9" borderId="48" xfId="0" applyFont="1" applyFill="1" applyBorder="1" applyAlignment="1">
      <alignment horizontal="center" vertical="center" wrapText="1"/>
    </xf>
    <xf numFmtId="0" fontId="88" fillId="0" borderId="0" xfId="0" applyFont="1" applyAlignment="1">
      <alignment horizontal="left"/>
    </xf>
    <xf numFmtId="0" fontId="102" fillId="0" borderId="0" xfId="0" applyFont="1" applyAlignment="1">
      <alignment horizontal="center" vertical="top" wrapText="1"/>
    </xf>
    <xf numFmtId="0" fontId="0" fillId="0" borderId="7" xfId="0" applyBorder="1" applyAlignment="1"/>
    <xf numFmtId="0" fontId="124" fillId="0" borderId="0" xfId="0" applyFont="1" applyAlignment="1">
      <alignment horizontal="center"/>
    </xf>
    <xf numFmtId="0" fontId="40" fillId="25" borderId="0" xfId="0" applyFont="1" applyFill="1"/>
    <xf numFmtId="49" fontId="41" fillId="26" borderId="48" xfId="0" quotePrefix="1" applyNumberFormat="1" applyFont="1" applyFill="1" applyBorder="1" applyAlignment="1">
      <alignment horizontal="center" wrapText="1"/>
    </xf>
    <xf numFmtId="49" fontId="41" fillId="26" borderId="48" xfId="0" quotePrefix="1" applyNumberFormat="1" applyFont="1" applyFill="1" applyBorder="1" applyAlignment="1">
      <alignment horizontal="center"/>
    </xf>
    <xf numFmtId="4" fontId="41" fillId="26" borderId="48" xfId="0" quotePrefix="1" applyNumberFormat="1" applyFont="1" applyFill="1" applyBorder="1" applyAlignment="1">
      <alignment horizontal="center" wrapText="1"/>
    </xf>
    <xf numFmtId="4" fontId="41" fillId="26" borderId="48" xfId="0" quotePrefix="1" applyNumberFormat="1" applyFont="1" applyFill="1" applyBorder="1" applyAlignment="1">
      <alignment horizontal="center"/>
    </xf>
    <xf numFmtId="0" fontId="40" fillId="9" borderId="48" xfId="0" applyFont="1" applyFill="1" applyBorder="1" applyAlignment="1">
      <alignment horizontal="center"/>
    </xf>
    <xf numFmtId="49" fontId="40" fillId="0" borderId="48" xfId="0" quotePrefix="1" applyNumberFormat="1" applyFont="1" applyBorder="1"/>
    <xf numFmtId="4" fontId="40" fillId="0" borderId="48" xfId="0" applyNumberFormat="1" applyFont="1" applyBorder="1"/>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49" fontId="40" fillId="26" borderId="48" xfId="0" applyNumberFormat="1" applyFont="1" applyFill="1" applyBorder="1"/>
    <xf numFmtId="43" fontId="41" fillId="26" borderId="48" xfId="1" applyFont="1" applyFill="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122" fillId="15" borderId="104" xfId="1" applyNumberFormat="1" applyFont="1" applyFill="1" applyBorder="1" applyAlignment="1">
      <alignment horizontal="center" vertical="top"/>
    </xf>
    <xf numFmtId="49" fontId="53" fillId="15" borderId="104" xfId="1" applyNumberFormat="1" applyFont="1" applyFill="1" applyBorder="1" applyAlignment="1">
      <alignment horizontal="left" vertical="top"/>
    </xf>
    <xf numFmtId="173" fontId="53" fillId="0" borderId="104" xfId="1" applyNumberFormat="1" applyFont="1" applyFill="1" applyBorder="1" applyAlignment="1">
      <alignment horizontal="right" vertical="top"/>
    </xf>
    <xf numFmtId="49" fontId="122" fillId="15" borderId="104" xfId="1" applyNumberFormat="1" applyFont="1" applyFill="1" applyBorder="1" applyAlignment="1">
      <alignment horizontal="left" vertical="top"/>
    </xf>
    <xf numFmtId="174" fontId="122" fillId="15" borderId="104" xfId="0" applyNumberFormat="1" applyFont="1" applyFill="1" applyBorder="1" applyAlignment="1">
      <alignment horizontal="right" vertical="center" wrapText="1"/>
    </xf>
    <xf numFmtId="0" fontId="101" fillId="9" borderId="0" xfId="0" applyFont="1" applyFill="1"/>
    <xf numFmtId="0" fontId="18" fillId="9" borderId="0" xfId="0" applyFont="1" applyFill="1"/>
    <xf numFmtId="3" fontId="122" fillId="15" borderId="104" xfId="0" applyNumberFormat="1" applyFont="1" applyFill="1" applyBorder="1" applyAlignment="1">
      <alignment horizontal="justify" vertical="center" wrapText="1"/>
    </xf>
    <xf numFmtId="172" fontId="122" fillId="15" borderId="104" xfId="1" applyNumberFormat="1" applyFont="1" applyFill="1" applyBorder="1" applyAlignment="1">
      <alignment horizontal="center" vertical="top"/>
    </xf>
    <xf numFmtId="4" fontId="53" fillId="9" borderId="104" xfId="1" applyNumberFormat="1" applyFont="1" applyFill="1" applyBorder="1" applyAlignment="1">
      <alignment horizontal="right" vertical="top"/>
    </xf>
    <xf numFmtId="174" fontId="122" fillId="15" borderId="104" xfId="1" applyNumberFormat="1" applyFont="1" applyFill="1" applyBorder="1" applyAlignment="1">
      <alignment vertical="top" wrapText="1"/>
    </xf>
    <xf numFmtId="3" fontId="53" fillId="15" borderId="104" xfId="0" applyNumberFormat="1" applyFont="1" applyFill="1" applyBorder="1" applyAlignment="1">
      <alignment vertical="top"/>
    </xf>
    <xf numFmtId="3" fontId="53" fillId="0" borderId="104" xfId="0" applyNumberFormat="1" applyFont="1" applyFill="1" applyBorder="1" applyAlignment="1">
      <alignment vertical="top"/>
    </xf>
    <xf numFmtId="3" fontId="53" fillId="0" borderId="104" xfId="0" applyNumberFormat="1" applyFont="1" applyFill="1" applyBorder="1" applyAlignment="1">
      <alignment vertical="top" wrapText="1"/>
    </xf>
    <xf numFmtId="173" fontId="53" fillId="9" borderId="104" xfId="1" applyNumberFormat="1" applyFont="1" applyFill="1" applyBorder="1" applyAlignment="1">
      <alignment horizontal="right" vertical="top"/>
    </xf>
    <xf numFmtId="174" fontId="122" fillId="15" borderId="104" xfId="1" applyNumberFormat="1" applyFont="1" applyFill="1" applyBorder="1" applyAlignment="1">
      <alignment vertical="top"/>
    </xf>
    <xf numFmtId="3" fontId="122" fillId="15" borderId="104" xfId="0" applyNumberFormat="1" applyFont="1" applyFill="1" applyBorder="1" applyAlignment="1">
      <alignment horizontal="left" vertical="top" wrapText="1"/>
    </xf>
    <xf numFmtId="0" fontId="101"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9" fontId="106" fillId="9" borderId="48" xfId="0" quotePrefix="1" applyNumberFormat="1" applyFont="1" applyFill="1" applyBorder="1"/>
    <xf numFmtId="4" fontId="106" fillId="9" borderId="48" xfId="0" applyNumberFormat="1" applyFont="1" applyFill="1" applyBorder="1"/>
    <xf numFmtId="4" fontId="45" fillId="9" borderId="48" xfId="1" applyNumberFormat="1" applyFont="1" applyFill="1" applyBorder="1" applyAlignment="1">
      <alignment horizontal="center" vertical="top"/>
    </xf>
    <xf numFmtId="4" fontId="73" fillId="9" borderId="8" xfId="0" applyNumberFormat="1" applyFont="1" applyFill="1" applyBorder="1"/>
    <xf numFmtId="49" fontId="106" fillId="9" borderId="48" xfId="0" applyNumberFormat="1" applyFont="1" applyFill="1" applyBorder="1"/>
    <xf numFmtId="0" fontId="49" fillId="9" borderId="48" xfId="0" applyFont="1" applyFill="1" applyBorder="1" applyAlignment="1">
      <alignment horizontal="justify" vertical="top"/>
    </xf>
    <xf numFmtId="164" fontId="49" fillId="9" borderId="48" xfId="0" applyNumberFormat="1" applyFont="1" applyFill="1" applyBorder="1" applyAlignment="1">
      <alignment vertical="top"/>
    </xf>
    <xf numFmtId="0" fontId="45" fillId="9" borderId="48" xfId="0" applyFont="1" applyFill="1" applyBorder="1" applyAlignment="1">
      <alignment horizontal="justify" vertical="top"/>
    </xf>
    <xf numFmtId="4" fontId="45" fillId="9" borderId="48" xfId="0" applyNumberFormat="1" applyFont="1" applyFill="1" applyBorder="1" applyAlignment="1">
      <alignment horizontal="right" vertical="center" wrapText="1"/>
    </xf>
    <xf numFmtId="0" fontId="0" fillId="9" borderId="48" xfId="0" applyFill="1" applyBorder="1"/>
    <xf numFmtId="49" fontId="40" fillId="9" borderId="0" xfId="0" quotePrefix="1" applyNumberFormat="1" applyFont="1" applyFill="1"/>
    <xf numFmtId="164" fontId="45" fillId="9" borderId="48" xfId="0" applyNumberFormat="1" applyFont="1" applyFill="1" applyBorder="1" applyAlignment="1">
      <alignment vertical="top"/>
    </xf>
    <xf numFmtId="164" fontId="45" fillId="9" borderId="48" xfId="1" applyNumberFormat="1" applyFont="1" applyFill="1" applyBorder="1" applyAlignment="1">
      <alignment vertical="top"/>
    </xf>
    <xf numFmtId="4" fontId="45" fillId="9" borderId="48" xfId="0" applyNumberFormat="1" applyFont="1" applyFill="1" applyBorder="1" applyAlignment="1">
      <alignment horizontal="right" vertical="top"/>
    </xf>
    <xf numFmtId="4" fontId="45" fillId="9" borderId="48" xfId="0" applyNumberFormat="1" applyFont="1" applyFill="1" applyBorder="1" applyAlignment="1">
      <alignment horizontal="left" vertical="top"/>
    </xf>
    <xf numFmtId="4" fontId="45" fillId="9" borderId="48" xfId="1" applyNumberFormat="1" applyFont="1" applyFill="1" applyBorder="1" applyAlignment="1">
      <alignment horizontal="right" vertical="top"/>
    </xf>
    <xf numFmtId="169" fontId="40" fillId="0" borderId="0" xfId="0" applyNumberFormat="1" applyFont="1"/>
    <xf numFmtId="0" fontId="0" fillId="0" borderId="0" xfId="0"/>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49" fillId="9" borderId="48" xfId="0" applyFont="1" applyFill="1" applyBorder="1" applyAlignment="1">
      <alignment horizontal="center" vertical="center" wrapText="1"/>
    </xf>
    <xf numFmtId="4" fontId="107" fillId="9" borderId="48" xfId="0" applyNumberFormat="1" applyFont="1" applyFill="1" applyBorder="1"/>
    <xf numFmtId="4" fontId="106" fillId="9" borderId="0" xfId="0" applyNumberFormat="1" applyFont="1" applyFill="1"/>
    <xf numFmtId="168" fontId="0" fillId="9" borderId="48" xfId="1" applyNumberFormat="1" applyFont="1" applyFill="1" applyBorder="1"/>
    <xf numFmtId="49" fontId="120" fillId="9" borderId="48" xfId="0" quotePrefix="1" applyNumberFormat="1" applyFont="1" applyFill="1" applyBorder="1"/>
    <xf numFmtId="4" fontId="120" fillId="9" borderId="48" xfId="0" applyNumberFormat="1" applyFont="1" applyFill="1" applyBorder="1"/>
    <xf numFmtId="4" fontId="112" fillId="9" borderId="0" xfId="0" applyNumberFormat="1" applyFont="1" applyFill="1"/>
    <xf numFmtId="0" fontId="45" fillId="9" borderId="48" xfId="0" applyFont="1" applyFill="1" applyBorder="1" applyAlignment="1">
      <alignment vertical="top"/>
    </xf>
    <xf numFmtId="43" fontId="72" fillId="0" borderId="0" xfId="5" applyNumberFormat="1" applyBorder="1"/>
    <xf numFmtId="168" fontId="67" fillId="0" borderId="0" xfId="1" applyNumberFormat="1" applyFont="1"/>
    <xf numFmtId="43" fontId="0" fillId="0" borderId="0" xfId="1" applyNumberFormat="1" applyFont="1" applyBorder="1"/>
    <xf numFmtId="43" fontId="0" fillId="9" borderId="48" xfId="1" applyNumberFormat="1" applyFont="1" applyFill="1" applyBorder="1"/>
    <xf numFmtId="43" fontId="45" fillId="9" borderId="48" xfId="1" applyNumberFormat="1" applyFont="1" applyFill="1" applyBorder="1" applyAlignment="1">
      <alignment vertical="top"/>
    </xf>
    <xf numFmtId="0" fontId="131" fillId="0" borderId="10" xfId="0" applyFont="1" applyBorder="1" applyAlignment="1">
      <alignment horizontal="left"/>
    </xf>
    <xf numFmtId="0" fontId="12" fillId="0" borderId="3" xfId="0" applyFont="1" applyBorder="1" applyAlignment="1">
      <alignment horizontal="left" wrapText="1"/>
    </xf>
    <xf numFmtId="0" fontId="12" fillId="0" borderId="0" xfId="0" applyFont="1" applyBorder="1" applyAlignment="1">
      <alignment horizontal="left" wrapText="1"/>
    </xf>
    <xf numFmtId="0" fontId="18" fillId="0" borderId="0" xfId="0" applyFont="1" applyAlignment="1">
      <alignment horizontal="left" wrapText="1"/>
    </xf>
    <xf numFmtId="0" fontId="101" fillId="0" borderId="0" xfId="0" applyFont="1" applyAlignment="1">
      <alignment horizontal="left"/>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14" fillId="2" borderId="4" xfId="0" applyFont="1" applyFill="1" applyBorder="1" applyAlignment="1">
      <alignment horizontal="center" wrapText="1"/>
    </xf>
    <xf numFmtId="0" fontId="14" fillId="2" borderId="2" xfId="0" applyFont="1" applyFill="1" applyBorder="1" applyAlignment="1">
      <alignment horizontal="center"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0" borderId="0" xfId="0" applyFont="1" applyAlignment="1">
      <alignment horizontal="justify" vertical="justify"/>
    </xf>
    <xf numFmtId="0" fontId="18" fillId="0" borderId="0" xfId="0" applyFont="1" applyAlignment="1">
      <alignment horizontal="justify" vertical="justify"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4" xfId="0" applyFont="1" applyFill="1" applyBorder="1" applyAlignment="1">
      <alignment horizontal="center"/>
    </xf>
    <xf numFmtId="0" fontId="31" fillId="2" borderId="3" xfId="0" applyFont="1" applyFill="1" applyBorder="1" applyAlignment="1">
      <alignment horizontal="center"/>
    </xf>
    <xf numFmtId="0" fontId="14" fillId="2" borderId="4" xfId="0" applyFont="1" applyFill="1" applyBorder="1" applyAlignment="1">
      <alignment horizontal="center"/>
    </xf>
    <xf numFmtId="0" fontId="14" fillId="2" borderId="31" xfId="0" applyFont="1" applyFill="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109" fillId="2" borderId="4" xfId="5" applyFont="1" applyFill="1" applyBorder="1"/>
    <xf numFmtId="0" fontId="109" fillId="2" borderId="2" xfId="5" applyFont="1" applyFill="1" applyBorder="1"/>
    <xf numFmtId="0" fontId="12" fillId="0" borderId="3" xfId="0" applyFont="1" applyBorder="1"/>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xf numFmtId="0" fontId="12" fillId="0" borderId="0" xfId="0" applyFont="1" applyBorder="1"/>
    <xf numFmtId="4" fontId="12" fillId="0" borderId="5" xfId="0" applyNumberFormat="1" applyFont="1" applyBorder="1"/>
    <xf numFmtId="0" fontId="12" fillId="0" borderId="5" xfId="0" applyFont="1" applyBorder="1"/>
    <xf numFmtId="0" fontId="12" fillId="0" borderId="7" xfId="0"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0" fontId="37" fillId="0" borderId="21" xfId="0" applyFont="1" applyBorder="1" applyAlignment="1">
      <alignment vertical="top" wrapText="1"/>
    </xf>
    <xf numFmtId="0" fontId="37" fillId="0" borderId="18" xfId="0" applyFont="1" applyBorder="1" applyAlignment="1">
      <alignment vertical="top" wrapText="1"/>
    </xf>
    <xf numFmtId="0" fontId="14" fillId="2" borderId="3" xfId="0" applyFont="1" applyFill="1" applyBorder="1" applyAlignment="1">
      <alignment horizontal="center" wrapText="1"/>
    </xf>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19" xfId="0" applyFont="1" applyBorder="1" applyAlignment="1">
      <alignment vertical="top" wrapText="1"/>
    </xf>
    <xf numFmtId="0" fontId="36" fillId="0" borderId="0" xfId="0" applyFont="1"/>
    <xf numFmtId="0" fontId="17" fillId="9" borderId="3" xfId="0" applyFont="1" applyFill="1" applyBorder="1" applyAlignment="1">
      <alignment horizontal="left" wrapText="1"/>
    </xf>
    <xf numFmtId="0" fontId="18" fillId="9" borderId="0" xfId="0" applyFont="1" applyFill="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8" fillId="0" borderId="0" xfId="0" applyFont="1" applyAlignment="1">
      <alignment horizontal="left" wrapText="1"/>
    </xf>
    <xf numFmtId="0" fontId="39" fillId="9" borderId="0" xfId="0" applyFont="1" applyFill="1" applyAlignment="1">
      <alignment horizontal="left" wrapText="1"/>
    </xf>
    <xf numFmtId="0" fontId="14" fillId="2" borderId="11" xfId="0" applyFont="1" applyFill="1" applyBorder="1" applyAlignment="1">
      <alignment horizontal="center" wrapText="1"/>
    </xf>
    <xf numFmtId="0" fontId="14" fillId="2" borderId="12" xfId="0" applyFont="1" applyFill="1" applyBorder="1" applyAlignment="1">
      <alignment horizontal="center" wrapText="1"/>
    </xf>
    <xf numFmtId="0" fontId="14" fillId="2" borderId="13" xfId="0" applyFont="1" applyFill="1" applyBorder="1" applyAlignment="1">
      <alignment horizontal="center" wrapText="1"/>
    </xf>
    <xf numFmtId="0" fontId="14" fillId="2" borderId="14" xfId="0" applyFont="1" applyFill="1" applyBorder="1" applyAlignment="1">
      <alignment horizontal="center"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vertical="top" wrapText="1"/>
    </xf>
    <xf numFmtId="0" fontId="5" fillId="0" borderId="18" xfId="0" applyFont="1" applyBorder="1" applyAlignment="1">
      <alignmen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5" fillId="0" borderId="19" xfId="0" applyFont="1" applyBorder="1" applyAlignment="1">
      <alignment horizontal="left"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12" fillId="0" borderId="3" xfId="0" applyFont="1" applyBorder="1" applyAlignment="1">
      <alignment horizontal="left" vertical="top" wrapText="1"/>
    </xf>
    <xf numFmtId="0" fontId="12" fillId="0" borderId="3" xfId="0" applyFont="1" applyBorder="1" applyAlignment="1">
      <alignment wrapText="1"/>
    </xf>
    <xf numFmtId="0" fontId="5" fillId="0" borderId="4" xfId="0" applyFont="1" applyBorder="1"/>
    <xf numFmtId="0" fontId="5" fillId="0" borderId="2" xfId="0"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14" fillId="2" borderId="2" xfId="0" applyFont="1" applyFill="1" applyBorder="1" applyAlignment="1">
      <alignment horizontal="center"/>
    </xf>
    <xf numFmtId="0" fontId="17" fillId="0" borderId="0" xfId="0" applyFont="1" applyBorder="1" applyAlignment="1">
      <alignment horizontal="left" vertical="top" wrapText="1"/>
    </xf>
    <xf numFmtId="0" fontId="16" fillId="0" borderId="0" xfId="0" applyFont="1" applyAlignment="1">
      <alignment horizontal="left" indent="5"/>
    </xf>
    <xf numFmtId="0" fontId="16" fillId="0" borderId="0" xfId="0" applyFont="1"/>
    <xf numFmtId="0" fontId="16" fillId="0" borderId="7"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8" fillId="2" borderId="4" xfId="5" applyFont="1" applyFill="1" applyBorder="1"/>
    <xf numFmtId="0" fontId="108" fillId="2" borderId="2" xfId="5" applyFont="1" applyFill="1" applyBorder="1"/>
    <xf numFmtId="0" fontId="24" fillId="0" borderId="2" xfId="0" applyFont="1" applyBorder="1"/>
    <xf numFmtId="0" fontId="14" fillId="2" borderId="4" xfId="0" applyFont="1" applyFill="1" applyBorder="1" applyAlignment="1">
      <alignment wrapText="1"/>
    </xf>
    <xf numFmtId="0" fontId="14" fillId="2" borderId="3" xfId="0" applyFont="1" applyFill="1" applyBorder="1" applyAlignment="1">
      <alignment wrapText="1"/>
    </xf>
    <xf numFmtId="0" fontId="5" fillId="0" borderId="3" xfId="0" applyFont="1" applyBorder="1" applyAlignment="1">
      <alignment vertical="top" wrapText="1"/>
    </xf>
    <xf numFmtId="0" fontId="5" fillId="0" borderId="3" xfId="0" applyFont="1" applyBorder="1"/>
    <xf numFmtId="0" fontId="8" fillId="0" borderId="0" xfId="0" applyFont="1"/>
    <xf numFmtId="0" fontId="24" fillId="0" borderId="0" xfId="0" applyFont="1" applyAlignment="1">
      <alignment wrapText="1"/>
    </xf>
    <xf numFmtId="0" fontId="24" fillId="0" borderId="7" xfId="0" applyFont="1" applyBorder="1" applyAlignment="1">
      <alignment wrapText="1"/>
    </xf>
    <xf numFmtId="0" fontId="28" fillId="0" borderId="7" xfId="0" applyFont="1" applyBorder="1"/>
    <xf numFmtId="0" fontId="28" fillId="0" borderId="8" xfId="0" applyFont="1" applyBorder="1"/>
    <xf numFmtId="0" fontId="31" fillId="2" borderId="31" xfId="0" applyFont="1" applyFill="1" applyBorder="1" applyAlignment="1">
      <alignment horizontal="center"/>
    </xf>
    <xf numFmtId="0" fontId="3" fillId="9" borderId="0" xfId="0" applyFont="1" applyFill="1" applyAlignment="1">
      <alignment horizontal="center"/>
    </xf>
    <xf numFmtId="0" fontId="24" fillId="9" borderId="0" xfId="0" applyFont="1" applyFill="1" applyAlignment="1">
      <alignment wrapText="1"/>
    </xf>
    <xf numFmtId="0" fontId="30" fillId="0" borderId="4" xfId="0" applyFont="1" applyBorder="1"/>
    <xf numFmtId="0" fontId="30" fillId="0" borderId="3" xfId="0" applyFont="1" applyBorder="1"/>
    <xf numFmtId="0" fontId="30" fillId="0" borderId="2" xfId="0" applyFont="1" applyBorder="1"/>
    <xf numFmtId="0" fontId="17" fillId="0" borderId="5" xfId="0" applyFont="1" applyBorder="1" applyAlignment="1">
      <alignment horizontal="left" wrapText="1"/>
    </xf>
    <xf numFmtId="0" fontId="17" fillId="0" borderId="0" xfId="0" applyFont="1" applyAlignment="1">
      <alignment horizontal="left" wrapText="1"/>
    </xf>
    <xf numFmtId="0" fontId="36" fillId="0" borderId="0" xfId="0" applyFont="1" applyBorder="1"/>
    <xf numFmtId="0" fontId="8" fillId="0" borderId="0" xfId="0" applyFont="1" applyBorder="1"/>
    <xf numFmtId="0" fontId="8" fillId="0" borderId="5"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09" fillId="2" borderId="3" xfId="5" applyFont="1" applyFill="1" applyBorder="1"/>
    <xf numFmtId="0" fontId="14" fillId="2" borderId="2" xfId="0" applyFont="1" applyFill="1" applyBorder="1" applyAlignment="1">
      <alignment wrapText="1"/>
    </xf>
    <xf numFmtId="0" fontId="14" fillId="2" borderId="3" xfId="0" applyFont="1" applyFill="1" applyBorder="1" applyAlignment="1">
      <alignment horizontal="center"/>
    </xf>
    <xf numFmtId="0" fontId="36" fillId="0" borderId="7" xfId="0" applyFont="1" applyBorder="1"/>
    <xf numFmtId="0" fontId="8" fillId="0" borderId="7" xfId="0" applyFont="1" applyBorder="1"/>
    <xf numFmtId="0" fontId="31" fillId="2" borderId="6" xfId="0" applyFont="1" applyFill="1" applyBorder="1" applyAlignment="1">
      <alignment horizontal="center"/>
    </xf>
    <xf numFmtId="0" fontId="31" fillId="2" borderId="29" xfId="0" applyFont="1" applyFill="1" applyBorder="1" applyAlignment="1">
      <alignment horizontal="center"/>
    </xf>
    <xf numFmtId="0" fontId="24" fillId="0" borderId="0" xfId="0" applyFont="1" applyBorder="1" applyAlignment="1">
      <alignment horizontal="left" wrapText="1"/>
    </xf>
    <xf numFmtId="0" fontId="24" fillId="0" borderId="0" xfId="0" applyNumberFormat="1" applyFont="1" applyBorder="1" applyAlignment="1">
      <alignment horizontal="left" wrapText="1"/>
    </xf>
    <xf numFmtId="0" fontId="24" fillId="0" borderId="0" xfId="0" applyFont="1" applyAlignment="1">
      <alignment horizontal="left" wrapText="1"/>
    </xf>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36" fillId="0" borderId="5" xfId="0" applyFont="1" applyBorder="1"/>
    <xf numFmtId="4" fontId="30" fillId="0" borderId="32" xfId="0" applyNumberFormat="1" applyFont="1" applyBorder="1"/>
    <xf numFmtId="4" fontId="30" fillId="0" borderId="2" xfId="0" applyNumberFormat="1" applyFont="1" applyBorder="1"/>
    <xf numFmtId="0" fontId="24" fillId="0" borderId="5" xfId="0" applyFont="1" applyBorder="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4" xfId="0" applyFont="1" applyBorder="1" applyAlignment="1">
      <alignment horizontal="center"/>
    </xf>
    <xf numFmtId="0" fontId="28" fillId="0" borderId="2" xfId="0" applyFont="1" applyBorder="1" applyAlignment="1">
      <alignment horizontal="center"/>
    </xf>
    <xf numFmtId="0" fontId="12" fillId="0" borderId="5" xfId="0" applyFont="1" applyBorder="1" applyAlignment="1">
      <alignment wrapText="1"/>
    </xf>
    <xf numFmtId="0" fontId="12" fillId="0" borderId="7" xfId="0" applyFont="1" applyBorder="1" applyAlignment="1">
      <alignment wrapText="1"/>
    </xf>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28" fillId="0" borderId="0" xfId="0" applyFont="1" applyBorder="1"/>
    <xf numFmtId="0" fontId="36" fillId="0" borderId="28" xfId="0" applyFont="1" applyBorder="1"/>
    <xf numFmtId="0" fontId="92" fillId="0" borderId="0" xfId="0" applyFont="1" applyAlignment="1">
      <alignment horizontal="left"/>
    </xf>
    <xf numFmtId="0" fontId="17" fillId="0" borderId="3"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99" fillId="9" borderId="0" xfId="0" applyFont="1" applyFill="1" applyBorder="1"/>
    <xf numFmtId="0" fontId="100" fillId="9" borderId="0" xfId="0" applyFont="1" applyFill="1" applyBorder="1"/>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9" fillId="0" borderId="0" xfId="0" applyFont="1" applyBorder="1" applyAlignment="1">
      <alignment horizontal="left" vertical="center" wrapText="1"/>
    </xf>
    <xf numFmtId="0" fontId="88" fillId="0" borderId="0" xfId="0" applyFont="1" applyAlignment="1">
      <alignment horizontal="left"/>
    </xf>
    <xf numFmtId="0" fontId="3" fillId="0" borderId="0" xfId="0" applyFont="1" applyAlignment="1">
      <alignment horizontal="center"/>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13" fillId="0" borderId="4" xfId="0" applyFont="1" applyBorder="1" applyAlignment="1">
      <alignment horizontal="center" wrapText="1"/>
    </xf>
    <xf numFmtId="0" fontId="13" fillId="0" borderId="31" xfId="0" applyFont="1" applyBorder="1" applyAlignment="1">
      <alignment horizontal="center"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0" borderId="4" xfId="0" applyFont="1" applyBorder="1" applyAlignment="1">
      <alignment wrapText="1"/>
    </xf>
    <xf numFmtId="0" fontId="12" fillId="0" borderId="31" xfId="0" applyFont="1" applyBorder="1" applyAlignment="1">
      <alignment wrapText="1"/>
    </xf>
    <xf numFmtId="0" fontId="12" fillId="0" borderId="4" xfId="0" applyFont="1" applyBorder="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3" fillId="0" borderId="4" xfId="0" applyFont="1" applyBorder="1" applyAlignment="1">
      <alignment horizontal="center"/>
    </xf>
    <xf numFmtId="0" fontId="13" fillId="0" borderId="31" xfId="0" applyFont="1" applyBorder="1" applyAlignment="1">
      <alignment horizontal="center"/>
    </xf>
    <xf numFmtId="0" fontId="36" fillId="0" borderId="4" xfId="0" applyFont="1" applyBorder="1"/>
    <xf numFmtId="0" fontId="36" fillId="0" borderId="2" xfId="0" applyFont="1" applyBorder="1"/>
    <xf numFmtId="0" fontId="28" fillId="0" borderId="3" xfId="0" applyFont="1" applyBorder="1" applyAlignment="1">
      <alignment horizontal="center"/>
    </xf>
    <xf numFmtId="0" fontId="28" fillId="0" borderId="31" xfId="0" applyFont="1" applyBorder="1" applyAlignment="1">
      <alignment horizontal="center"/>
    </xf>
    <xf numFmtId="0" fontId="36" fillId="0" borderId="32" xfId="0" applyFont="1" applyBorder="1"/>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12" fillId="0" borderId="2" xfId="0" applyFont="1" applyBorder="1"/>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2" xfId="0" applyFont="1" applyFill="1" applyBorder="1" applyAlignment="1">
      <alignment horizontal="center"/>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3" fillId="7" borderId="31" xfId="0" applyFont="1" applyFill="1" applyBorder="1" applyAlignment="1">
      <alignment horizontal="center"/>
    </xf>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13" fillId="0" borderId="2" xfId="0" applyFont="1" applyBorder="1" applyAlignment="1">
      <alignment horizontal="center"/>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2" fillId="0" borderId="0" xfId="0" applyFont="1" applyAlignment="1">
      <alignment horizontal="justify"/>
    </xf>
    <xf numFmtId="0" fontId="12" fillId="0" borderId="0" xfId="0" applyFont="1" applyAlignment="1">
      <alignment horizontal="left"/>
    </xf>
    <xf numFmtId="0" fontId="0" fillId="0" borderId="7" xfId="0" applyBorder="1"/>
    <xf numFmtId="0" fontId="36" fillId="0" borderId="3" xfId="0" applyFont="1" applyBorder="1"/>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14" fillId="2" borderId="35" xfId="0" applyFont="1" applyFill="1" applyBorder="1" applyAlignment="1">
      <alignment horizontal="center"/>
    </xf>
    <xf numFmtId="0" fontId="14" fillId="2" borderId="10" xfId="0" applyFont="1" applyFill="1" applyBorder="1" applyAlignment="1">
      <alignment horizontal="center"/>
    </xf>
    <xf numFmtId="0" fontId="24" fillId="0" borderId="44" xfId="0" applyFont="1" applyBorder="1" applyAlignment="1">
      <alignment wrapText="1"/>
    </xf>
    <xf numFmtId="0" fontId="24" fillId="0" borderId="39" xfId="0" applyFont="1" applyBorder="1" applyAlignment="1">
      <alignmen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9" borderId="0" xfId="0" applyFont="1" applyFill="1" applyAlignment="1">
      <alignment wrapText="1"/>
    </xf>
    <xf numFmtId="0" fontId="0" fillId="0" borderId="0" xfId="0"/>
    <xf numFmtId="0" fontId="12" fillId="0" borderId="0" xfId="0" applyFont="1" applyAlignment="1">
      <alignment wrapText="1"/>
    </xf>
    <xf numFmtId="0" fontId="5" fillId="0" borderId="19"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5" fillId="9" borderId="19" xfId="0" applyFont="1" applyFill="1" applyBorder="1" applyAlignment="1">
      <alignment vertical="top" wrapText="1"/>
    </xf>
    <xf numFmtId="0" fontId="73" fillId="0" borderId="0" xfId="0" applyFont="1"/>
    <xf numFmtId="0" fontId="73" fillId="0" borderId="7" xfId="0" applyFont="1" applyBorder="1"/>
    <xf numFmtId="0" fontId="73" fillId="0" borderId="7" xfId="0" applyFont="1" applyBorder="1" applyAlignment="1">
      <alignment horizontal="left" wrapText="1"/>
    </xf>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0" borderId="34" xfId="0" applyFont="1" applyBorder="1" applyAlignment="1">
      <alignment vertical="top" wrapText="1"/>
    </xf>
    <xf numFmtId="0" fontId="5" fillId="0" borderId="17" xfId="0" applyFont="1" applyBorder="1" applyAlignment="1">
      <alignment vertical="top"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3" fillId="0" borderId="4" xfId="0" applyFont="1" applyBorder="1"/>
    <xf numFmtId="0" fontId="13" fillId="0" borderId="31" xfId="0" applyFont="1" applyBorder="1"/>
    <xf numFmtId="0" fontId="13" fillId="0" borderId="32" xfId="0" applyFont="1" applyBorder="1" applyAlignment="1">
      <alignment horizontal="center"/>
    </xf>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13" fillId="0" borderId="3" xfId="0" applyFont="1" applyBorder="1"/>
    <xf numFmtId="0" fontId="13" fillId="0" borderId="2" xfId="0" applyFont="1" applyBorder="1"/>
    <xf numFmtId="0" fontId="13" fillId="0" borderId="3" xfId="0" applyFont="1" applyBorder="1" applyAlignment="1">
      <alignment horizontal="center"/>
    </xf>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17" fillId="0" borderId="21" xfId="0" applyFont="1" applyBorder="1" applyAlignment="1">
      <alignment vertical="top" wrapText="1"/>
    </xf>
    <xf numFmtId="0" fontId="17" fillId="0" borderId="18" xfId="0" applyFont="1" applyBorder="1" applyAlignment="1">
      <alignment vertical="top" wrapText="1"/>
    </xf>
    <xf numFmtId="0" fontId="6" fillId="0" borderId="21" xfId="0" applyFont="1" applyBorder="1" applyAlignment="1">
      <alignment vertical="top" wrapText="1"/>
    </xf>
    <xf numFmtId="0" fontId="6" fillId="0" borderId="18" xfId="0" applyFont="1" applyBorder="1" applyAlignment="1">
      <alignment vertical="top"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12" fillId="0" borderId="31" xfId="0" applyFont="1" applyBorder="1"/>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xf numFmtId="0" fontId="57" fillId="0" borderId="3" xfId="0" applyFont="1" applyBorder="1"/>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6" fillId="0" borderId="0" xfId="0" applyFont="1" applyAlignment="1">
      <alignment horizontal="center"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6" fillId="0" borderId="26" xfId="0" applyFont="1" applyBorder="1"/>
    <xf numFmtId="0" fontId="16" fillId="0" borderId="5" xfId="0" applyFont="1" applyBorder="1"/>
    <xf numFmtId="0" fontId="12" fillId="0" borderId="4" xfId="0" applyFont="1" applyBorder="1" applyAlignment="1">
      <alignment horizontal="left"/>
    </xf>
    <xf numFmtId="0" fontId="12" fillId="0" borderId="31" xfId="0" applyFont="1" applyBorder="1" applyAlignment="1">
      <alignment horizontal="left"/>
    </xf>
    <xf numFmtId="0" fontId="17" fillId="0" borderId="0" xfId="0" applyFont="1" applyBorder="1" applyAlignment="1">
      <alignment horizontal="left" vertical="center" wrapText="1"/>
    </xf>
    <xf numFmtId="0" fontId="88" fillId="0" borderId="0" xfId="0" applyFont="1" applyAlignment="1">
      <alignment horizontal="left" wrapText="1"/>
    </xf>
    <xf numFmtId="0" fontId="13" fillId="0" borderId="0" xfId="0" applyFont="1" applyAlignment="1">
      <alignment horizontal="center"/>
    </xf>
    <xf numFmtId="0" fontId="13" fillId="0" borderId="0" xfId="0" applyFont="1"/>
    <xf numFmtId="0" fontId="12" fillId="0" borderId="4" xfId="0" applyFont="1" applyBorder="1" applyAlignment="1">
      <alignment horizontal="justify" vertical="justify"/>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49" fontId="41" fillId="0" borderId="0" xfId="0" quotePrefix="1" applyNumberFormat="1" applyFont="1" applyAlignment="1">
      <alignment horizontal="center"/>
    </xf>
    <xf numFmtId="0" fontId="0" fillId="0" borderId="0" xfId="0" applyAlignment="1"/>
    <xf numFmtId="0" fontId="53" fillId="15" borderId="0" xfId="0" applyFont="1" applyFill="1" applyAlignment="1" applyProtection="1">
      <alignment horizontal="left"/>
      <protection locked="0"/>
    </xf>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5" fillId="0" borderId="59" xfId="0" applyFont="1" applyBorder="1" applyAlignment="1">
      <alignment horizontal="center" vertical="center"/>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9" borderId="48" xfId="0" applyFont="1" applyFill="1" applyBorder="1" applyAlignment="1">
      <alignment horizontal="center" vertical="center"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68" fillId="0" borderId="69"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68" fillId="0" borderId="72" xfId="0" applyFont="1" applyFill="1" applyBorder="1" applyAlignment="1">
      <alignment horizontal="center" vertical="center" wrapText="1"/>
    </xf>
    <xf numFmtId="0" fontId="68" fillId="9" borderId="72" xfId="0" applyFont="1" applyFill="1" applyBorder="1" applyAlignment="1">
      <alignment horizontal="center" vertical="center" wrapText="1"/>
    </xf>
    <xf numFmtId="0" fontId="111" fillId="0" borderId="49" xfId="0" applyFont="1" applyBorder="1" applyAlignment="1">
      <alignment horizontal="center" wrapText="1"/>
    </xf>
    <xf numFmtId="0" fontId="111" fillId="0" borderId="51" xfId="0" applyFont="1" applyBorder="1" applyAlignment="1">
      <alignment horizontal="center" wrapText="1"/>
    </xf>
    <xf numFmtId="0" fontId="49" fillId="15" borderId="87" xfId="0" applyFont="1" applyFill="1" applyBorder="1" applyAlignment="1">
      <alignment horizontal="center" vertical="top" wrapText="1"/>
    </xf>
    <xf numFmtId="0" fontId="49" fillId="15" borderId="88" xfId="0" applyFont="1" applyFill="1" applyBorder="1" applyAlignment="1">
      <alignment horizontal="center" vertical="top" wrapText="1"/>
    </xf>
    <xf numFmtId="0" fontId="49" fillId="15" borderId="89" xfId="0" applyFont="1" applyFill="1" applyBorder="1" applyAlignment="1">
      <alignment horizontal="center" vertical="top" wrapText="1"/>
    </xf>
    <xf numFmtId="0" fontId="68" fillId="9" borderId="69" xfId="0" applyFont="1" applyFill="1" applyBorder="1" applyAlignment="1">
      <alignment horizontal="center" vertical="center" wrapText="1"/>
    </xf>
    <xf numFmtId="0" fontId="68" fillId="9" borderId="69" xfId="0" applyFont="1" applyFill="1" applyBorder="1" applyAlignment="1">
      <alignment horizontal="center" vertical="top" wrapText="1"/>
    </xf>
    <xf numFmtId="0" fontId="49" fillId="0" borderId="87" xfId="0" applyFont="1" applyBorder="1" applyAlignment="1">
      <alignment horizontal="center" vertical="top" wrapText="1"/>
    </xf>
    <xf numFmtId="0" fontId="49" fillId="0" borderId="88" xfId="0" applyFont="1" applyBorder="1" applyAlignment="1">
      <alignment horizontal="center" vertical="top" wrapText="1"/>
    </xf>
    <xf numFmtId="0" fontId="49" fillId="0" borderId="89" xfId="0" applyFont="1" applyBorder="1" applyAlignment="1">
      <alignment horizontal="center" vertical="top" wrapText="1"/>
    </xf>
    <xf numFmtId="0" fontId="49" fillId="0" borderId="91" xfId="0" applyFont="1" applyBorder="1" applyAlignment="1">
      <alignment horizontal="center" vertical="top" wrapText="1"/>
    </xf>
    <xf numFmtId="0" fontId="49" fillId="0" borderId="59" xfId="0" applyFont="1" applyBorder="1" applyAlignment="1">
      <alignment horizontal="center" vertical="top" wrapText="1"/>
    </xf>
    <xf numFmtId="0" fontId="49" fillId="0" borderId="92" xfId="0" applyFont="1" applyBorder="1" applyAlignment="1">
      <alignment horizontal="center" vertical="top" wrapText="1"/>
    </xf>
    <xf numFmtId="0" fontId="49" fillId="0" borderId="87" xfId="0" applyFont="1" applyFill="1" applyBorder="1" applyAlignment="1">
      <alignment horizontal="center" vertical="top" wrapText="1"/>
    </xf>
    <xf numFmtId="0" fontId="49" fillId="0" borderId="88" xfId="0" applyFont="1" applyFill="1" applyBorder="1" applyAlignment="1">
      <alignment horizontal="center" vertical="top" wrapText="1"/>
    </xf>
    <xf numFmtId="0" fontId="49" fillId="0" borderId="89" xfId="0" applyFont="1" applyFill="1" applyBorder="1" applyAlignment="1">
      <alignment horizontal="center" vertical="top" wrapText="1"/>
    </xf>
    <xf numFmtId="0" fontId="49" fillId="0" borderId="91" xfId="0" applyFont="1" applyFill="1" applyBorder="1" applyAlignment="1">
      <alignment horizontal="center" vertical="top" wrapText="1"/>
    </xf>
    <xf numFmtId="0" fontId="49" fillId="0" borderId="59" xfId="0" applyFont="1" applyFill="1" applyBorder="1" applyAlignment="1">
      <alignment horizontal="center" vertical="top" wrapText="1"/>
    </xf>
    <xf numFmtId="0" fontId="49" fillId="0" borderId="92" xfId="0" applyFont="1" applyFill="1" applyBorder="1" applyAlignment="1">
      <alignment horizontal="center" vertical="top" wrapText="1"/>
    </xf>
    <xf numFmtId="0" fontId="49" fillId="15" borderId="49" xfId="0" applyFont="1" applyFill="1" applyBorder="1" applyAlignment="1">
      <alignment horizontal="center" vertical="top" wrapText="1"/>
    </xf>
    <xf numFmtId="0" fontId="49" fillId="15" borderId="52" xfId="0" applyFont="1" applyFill="1" applyBorder="1" applyAlignment="1">
      <alignment horizontal="center" vertical="top" wrapText="1"/>
    </xf>
    <xf numFmtId="0" fontId="49" fillId="15" borderId="51" xfId="0" applyFont="1" applyFill="1" applyBorder="1" applyAlignment="1">
      <alignment horizontal="center" vertical="top" wrapText="1"/>
    </xf>
    <xf numFmtId="0" fontId="49" fillId="15" borderId="91" xfId="0" applyFont="1" applyFill="1" applyBorder="1" applyAlignment="1">
      <alignment horizontal="center" vertical="top" wrapText="1"/>
    </xf>
    <xf numFmtId="0" fontId="49" fillId="15" borderId="59" xfId="0" applyFont="1" applyFill="1" applyBorder="1" applyAlignment="1">
      <alignment horizontal="center" vertical="top" wrapText="1"/>
    </xf>
    <xf numFmtId="0" fontId="49" fillId="15" borderId="92" xfId="0" applyFont="1" applyFill="1" applyBorder="1" applyAlignment="1">
      <alignment horizontal="center" vertical="top" wrapText="1"/>
    </xf>
    <xf numFmtId="0" fontId="49" fillId="24" borderId="87" xfId="0" applyFont="1" applyFill="1" applyBorder="1" applyAlignment="1">
      <alignment horizontal="center" vertical="top" wrapText="1"/>
    </xf>
    <xf numFmtId="0" fontId="49" fillId="24" borderId="88" xfId="0" applyFont="1" applyFill="1" applyBorder="1" applyAlignment="1">
      <alignment horizontal="center" vertical="top" wrapText="1"/>
    </xf>
    <xf numFmtId="0" fontId="49" fillId="24" borderId="89" xfId="0" applyFont="1" applyFill="1" applyBorder="1" applyAlignment="1">
      <alignment horizontal="center" vertical="top" wrapText="1"/>
    </xf>
    <xf numFmtId="0" fontId="119" fillId="15" borderId="87" xfId="0" applyFont="1" applyFill="1" applyBorder="1" applyAlignment="1">
      <alignment horizontal="center" vertical="top" wrapText="1"/>
    </xf>
    <xf numFmtId="0" fontId="119" fillId="15" borderId="88" xfId="0" applyFont="1" applyFill="1" applyBorder="1" applyAlignment="1">
      <alignment horizontal="center" vertical="top" wrapText="1"/>
    </xf>
    <xf numFmtId="0" fontId="119" fillId="15" borderId="89" xfId="0" applyFont="1" applyFill="1" applyBorder="1" applyAlignment="1">
      <alignment horizontal="center" vertical="top" wrapText="1"/>
    </xf>
    <xf numFmtId="0" fontId="119" fillId="15" borderId="91" xfId="0" applyFont="1" applyFill="1" applyBorder="1" applyAlignment="1">
      <alignment horizontal="center" vertical="top" wrapText="1"/>
    </xf>
    <xf numFmtId="0" fontId="119" fillId="15" borderId="59" xfId="0" applyFont="1" applyFill="1" applyBorder="1" applyAlignment="1">
      <alignment horizontal="center" vertical="top" wrapText="1"/>
    </xf>
    <xf numFmtId="0" fontId="119" fillId="15" borderId="92" xfId="0" applyFont="1" applyFill="1" applyBorder="1" applyAlignment="1">
      <alignment horizontal="center" vertical="top" wrapText="1"/>
    </xf>
    <xf numFmtId="0" fontId="49" fillId="24" borderId="91" xfId="0" applyFont="1" applyFill="1" applyBorder="1" applyAlignment="1">
      <alignment horizontal="center" vertical="top" wrapText="1"/>
    </xf>
    <xf numFmtId="0" fontId="49" fillId="24" borderId="59" xfId="0" applyFont="1" applyFill="1" applyBorder="1" applyAlignment="1">
      <alignment horizontal="center" vertical="top" wrapText="1"/>
    </xf>
    <xf numFmtId="0" fontId="49" fillId="24" borderId="92" xfId="0" applyFont="1" applyFill="1" applyBorder="1" applyAlignment="1">
      <alignment horizontal="center" vertical="top" wrapText="1"/>
    </xf>
    <xf numFmtId="0" fontId="49" fillId="23" borderId="91" xfId="0" applyFont="1" applyFill="1" applyBorder="1" applyAlignment="1">
      <alignment horizontal="center" vertical="top" wrapText="1"/>
    </xf>
    <xf numFmtId="0" fontId="49" fillId="23" borderId="59" xfId="0" applyFont="1" applyFill="1" applyBorder="1" applyAlignment="1">
      <alignment horizontal="center" vertical="top" wrapText="1"/>
    </xf>
    <xf numFmtId="0" fontId="49" fillId="23" borderId="92" xfId="0" applyFont="1" applyFill="1" applyBorder="1" applyAlignment="1">
      <alignment horizontal="center" vertical="top" wrapText="1"/>
    </xf>
    <xf numFmtId="0" fontId="49" fillId="14" borderId="87" xfId="0" applyFont="1" applyFill="1" applyBorder="1" applyAlignment="1">
      <alignment horizontal="center" vertical="top" wrapText="1"/>
    </xf>
    <xf numFmtId="0" fontId="49" fillId="14" borderId="88" xfId="0" applyFont="1" applyFill="1" applyBorder="1" applyAlignment="1">
      <alignment horizontal="center" vertical="top" wrapText="1"/>
    </xf>
    <xf numFmtId="0" fontId="49" fillId="14" borderId="89" xfId="0" applyFont="1" applyFill="1" applyBorder="1" applyAlignment="1">
      <alignment horizontal="center" vertical="top" wrapText="1"/>
    </xf>
    <xf numFmtId="0" fontId="49" fillId="14" borderId="91" xfId="0" applyFont="1" applyFill="1" applyBorder="1" applyAlignment="1">
      <alignment horizontal="center" vertical="top" wrapText="1"/>
    </xf>
    <xf numFmtId="0" fontId="49" fillId="14" borderId="59" xfId="0" applyFont="1" applyFill="1" applyBorder="1" applyAlignment="1">
      <alignment horizontal="center" vertical="top" wrapText="1"/>
    </xf>
    <xf numFmtId="0" fontId="49" fillId="14" borderId="92" xfId="0" applyFont="1" applyFill="1" applyBorder="1" applyAlignment="1">
      <alignment horizontal="center" vertical="top" wrapText="1"/>
    </xf>
    <xf numFmtId="0" fontId="49" fillId="23" borderId="87" xfId="0" applyFont="1" applyFill="1" applyBorder="1" applyAlignment="1">
      <alignment horizontal="center" vertical="top" wrapText="1"/>
    </xf>
    <xf numFmtId="0" fontId="49" fillId="23" borderId="88" xfId="0" applyFont="1" applyFill="1" applyBorder="1" applyAlignment="1">
      <alignment horizontal="center" vertical="top" wrapText="1"/>
    </xf>
    <xf numFmtId="0" fontId="49" fillId="23" borderId="89" xfId="0" applyFont="1" applyFill="1" applyBorder="1" applyAlignment="1">
      <alignment horizontal="center" vertical="top" wrapText="1"/>
    </xf>
    <xf numFmtId="0" fontId="127" fillId="25" borderId="0" xfId="0" applyNumberFormat="1" applyFont="1" applyFill="1" applyAlignment="1">
      <alignment horizontal="center"/>
    </xf>
    <xf numFmtId="0" fontId="128" fillId="25" borderId="0" xfId="0" applyNumberFormat="1" applyFont="1" applyFill="1" applyAlignment="1"/>
    <xf numFmtId="0" fontId="125" fillId="0" borderId="0" xfId="0" applyNumberFormat="1" applyFont="1" applyAlignment="1">
      <alignment horizontal="center"/>
    </xf>
    <xf numFmtId="0" fontId="126" fillId="0" borderId="0" xfId="0" applyNumberFormat="1" applyFont="1" applyAlignment="1"/>
    <xf numFmtId="49" fontId="125" fillId="0" borderId="0" xfId="0" quotePrefix="1" applyNumberFormat="1" applyFont="1" applyAlignment="1">
      <alignment horizontal="center"/>
    </xf>
    <xf numFmtId="0" fontId="126" fillId="0" borderId="0" xfId="0" applyFont="1" applyAlignment="1"/>
    <xf numFmtId="49" fontId="127" fillId="25" borderId="0" xfId="0" applyNumberFormat="1" applyFont="1" applyFill="1" applyAlignment="1">
      <alignment horizontal="center"/>
    </xf>
    <xf numFmtId="0" fontId="128" fillId="25" borderId="0" xfId="0" applyFont="1" applyFill="1" applyAlignment="1"/>
    <xf numFmtId="0" fontId="129" fillId="0" borderId="0" xfId="0" applyFont="1" applyAlignment="1">
      <alignment horizontal="center" wrapText="1"/>
    </xf>
    <xf numFmtId="0" fontId="122" fillId="0" borderId="0" xfId="0" applyFont="1" applyFill="1" applyBorder="1" applyAlignment="1">
      <alignment horizontal="center" vertical="center"/>
    </xf>
  </cellXfs>
  <cellStyles count="6">
    <cellStyle name="Hipervínculo" xfId="5" builtinId="8"/>
    <cellStyle name="Millares" xfId="1" builtinId="3"/>
    <cellStyle name="Millares [0]" xfId="2" builtinId="6"/>
    <cellStyle name="Normal" xfId="0" builtinId="0"/>
    <cellStyle name="Normal 2" xfId="3"/>
    <cellStyle name="Porcentual" xfId="4" builtinId="5"/>
  </cellStyles>
  <dxfs count="0"/>
  <tableStyles count="0" defaultTableStyle="TableStyleMedium9" defaultPivotStyle="PivotStyleLight16"/>
  <colors>
    <mruColors>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2448</xdr:row>
      <xdr:rowOff>35718</xdr:rowOff>
    </xdr:from>
    <xdr:to>
      <xdr:col>5</xdr:col>
      <xdr:colOff>479159</xdr:colOff>
      <xdr:row>2457</xdr:row>
      <xdr:rowOff>207168</xdr:rowOff>
    </xdr:to>
    <xdr:pic>
      <xdr:nvPicPr>
        <xdr:cNvPr id="1029" name="Picture 5">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0</xdr:col>
      <xdr:colOff>1873249</xdr:colOff>
      <xdr:row>2433</xdr:row>
      <xdr:rowOff>148166</xdr:rowOff>
    </xdr:from>
    <xdr:to>
      <xdr:col>3</xdr:col>
      <xdr:colOff>447218</xdr:colOff>
      <xdr:row>2440</xdr:row>
      <xdr:rowOff>31748</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1873249" y="584379916"/>
          <a:ext cx="4892219" cy="1428750"/>
        </a:xfrm>
        <a:prstGeom prst="rect">
          <a:avLst/>
        </a:prstGeom>
        <a:noFill/>
        <a:ln w="1">
          <a:noFill/>
          <a:miter lim="800000"/>
          <a:headEnd/>
          <a:tailEnd type="none" w="med" len="med"/>
        </a:ln>
        <a:effectLst/>
      </xdr:spPr>
    </xdr:pic>
    <xdr:clientData/>
  </xdr:twoCellAnchor>
  <xdr:twoCellAnchor editAs="oneCell">
    <xdr:from>
      <xdr:col>1</xdr:col>
      <xdr:colOff>1735667</xdr:colOff>
      <xdr:row>2362</xdr:row>
      <xdr:rowOff>190500</xdr:rowOff>
    </xdr:from>
    <xdr:to>
      <xdr:col>4</xdr:col>
      <xdr:colOff>762000</xdr:colOff>
      <xdr:row>2378</xdr:row>
      <xdr:rowOff>135521</xdr:rowOff>
    </xdr:to>
    <xdr:pic>
      <xdr:nvPicPr>
        <xdr:cNvPr id="6" name="Picture 1"/>
        <xdr:cNvPicPr>
          <a:picLocks noChangeAspect="1" noChangeArrowheads="1"/>
        </xdr:cNvPicPr>
      </xdr:nvPicPr>
      <xdr:blipFill>
        <a:blip xmlns:r="http://schemas.openxmlformats.org/officeDocument/2006/relationships" r:embed="rId4" cstate="print"/>
        <a:srcRect/>
        <a:stretch>
          <a:fillRect/>
        </a:stretch>
      </xdr:blipFill>
      <xdr:spPr bwMode="auto">
        <a:xfrm>
          <a:off x="3619500" y="570812083"/>
          <a:ext cx="4212167" cy="3331687"/>
        </a:xfrm>
        <a:prstGeom prst="rect">
          <a:avLst/>
        </a:prstGeom>
        <a:noFill/>
        <a:ln w="1">
          <a:noFill/>
          <a:miter lim="800000"/>
          <a:headEnd/>
          <a:tailEnd type="none" w="med" len="med"/>
        </a:ln>
        <a:effectLst/>
      </xdr:spPr>
    </xdr:pic>
    <xdr:clientData/>
  </xdr:twoCellAnchor>
  <xdr:twoCellAnchor editAs="oneCell">
    <xdr:from>
      <xdr:col>1</xdr:col>
      <xdr:colOff>1058333</xdr:colOff>
      <xdr:row>2383</xdr:row>
      <xdr:rowOff>63501</xdr:rowOff>
    </xdr:from>
    <xdr:to>
      <xdr:col>5</xdr:col>
      <xdr:colOff>337005</xdr:colOff>
      <xdr:row>2396</xdr:row>
      <xdr:rowOff>95251</xdr:rowOff>
    </xdr:to>
    <xdr:pic>
      <xdr:nvPicPr>
        <xdr:cNvPr id="7"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2942166" y="576273084"/>
          <a:ext cx="6560006" cy="2783416"/>
        </a:xfrm>
        <a:prstGeom prst="rect">
          <a:avLst/>
        </a:prstGeom>
        <a:noFill/>
      </xdr:spPr>
    </xdr:pic>
    <xdr:clientData/>
  </xdr:twoCellAnchor>
  <xdr:twoCellAnchor editAs="oneCell">
    <xdr:from>
      <xdr:col>1</xdr:col>
      <xdr:colOff>1947333</xdr:colOff>
      <xdr:row>2398</xdr:row>
      <xdr:rowOff>529167</xdr:rowOff>
    </xdr:from>
    <xdr:to>
      <xdr:col>4</xdr:col>
      <xdr:colOff>973666</xdr:colOff>
      <xdr:row>2419</xdr:row>
      <xdr:rowOff>33102</xdr:rowOff>
    </xdr:to>
    <xdr:pic>
      <xdr:nvPicPr>
        <xdr:cNvPr id="1027" name="Picture 3"/>
        <xdr:cNvPicPr>
          <a:picLocks noChangeAspect="1" noChangeArrowheads="1"/>
        </xdr:cNvPicPr>
      </xdr:nvPicPr>
      <xdr:blipFill>
        <a:blip xmlns:r="http://schemas.openxmlformats.org/officeDocument/2006/relationships" r:embed="rId6" cstate="print"/>
        <a:srcRect/>
        <a:stretch>
          <a:fillRect/>
        </a:stretch>
      </xdr:blipFill>
      <xdr:spPr bwMode="auto">
        <a:xfrm>
          <a:off x="3831166" y="579913750"/>
          <a:ext cx="4212167" cy="4404017"/>
        </a:xfrm>
        <a:prstGeom prst="rect">
          <a:avLst/>
        </a:prstGeom>
        <a:noFill/>
        <a:ln w="1">
          <a:noFill/>
          <a:miter lim="800000"/>
          <a:headEnd/>
          <a:tailEnd type="none" w="med" len="med"/>
        </a:ln>
        <a:effectLst/>
      </xdr:spPr>
    </xdr:pic>
    <xdr:clientData/>
  </xdr:twoCellAnchor>
  <xdr:twoCellAnchor editAs="oneCell">
    <xdr:from>
      <xdr:col>1</xdr:col>
      <xdr:colOff>2360083</xdr:colOff>
      <xdr:row>2462</xdr:row>
      <xdr:rowOff>190500</xdr:rowOff>
    </xdr:from>
    <xdr:to>
      <xdr:col>4</xdr:col>
      <xdr:colOff>1735666</xdr:colOff>
      <xdr:row>2480</xdr:row>
      <xdr:rowOff>250189</xdr:rowOff>
    </xdr:to>
    <xdr:pic>
      <xdr:nvPicPr>
        <xdr:cNvPr id="8" name="Picture 4"/>
        <xdr:cNvPicPr>
          <a:picLocks noChangeAspect="1" noChangeArrowheads="1"/>
        </xdr:cNvPicPr>
      </xdr:nvPicPr>
      <xdr:blipFill>
        <a:blip xmlns:r="http://schemas.openxmlformats.org/officeDocument/2006/relationships" r:embed="rId7" cstate="print"/>
        <a:srcRect/>
        <a:stretch>
          <a:fillRect/>
        </a:stretch>
      </xdr:blipFill>
      <xdr:spPr bwMode="auto">
        <a:xfrm>
          <a:off x="4243916" y="595471250"/>
          <a:ext cx="4561417" cy="4039021"/>
        </a:xfrm>
        <a:prstGeom prst="rect">
          <a:avLst/>
        </a:prstGeom>
        <a:noFill/>
      </xdr:spPr>
    </xdr:pic>
    <xdr:clientData/>
  </xdr:twoCellAnchor>
  <xdr:twoCellAnchor editAs="oneCell">
    <xdr:from>
      <xdr:col>1</xdr:col>
      <xdr:colOff>1047751</xdr:colOff>
      <xdr:row>2488</xdr:row>
      <xdr:rowOff>571500</xdr:rowOff>
    </xdr:from>
    <xdr:to>
      <xdr:col>4</xdr:col>
      <xdr:colOff>1305984</xdr:colOff>
      <xdr:row>2507</xdr:row>
      <xdr:rowOff>46568</xdr:rowOff>
    </xdr:to>
    <xdr:pic>
      <xdr:nvPicPr>
        <xdr:cNvPr id="9" name="Picture 5"/>
        <xdr:cNvPicPr>
          <a:picLocks noChangeAspect="1" noChangeArrowheads="1"/>
        </xdr:cNvPicPr>
      </xdr:nvPicPr>
      <xdr:blipFill>
        <a:blip xmlns:r="http://schemas.openxmlformats.org/officeDocument/2006/relationships" r:embed="rId8" cstate="print"/>
        <a:srcRect/>
        <a:stretch>
          <a:fillRect/>
        </a:stretch>
      </xdr:blipFill>
      <xdr:spPr bwMode="auto">
        <a:xfrm>
          <a:off x="2931584" y="602297500"/>
          <a:ext cx="5444067" cy="3877734"/>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vasquez/AppData/Local/Microsoft/Windows/Temporary%20Internet%20Files/Content.Outlook/S9I8PWPO/ESTADOS%20VARIOS%20MARZO%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vasquez/AppData/Local/Microsoft/Windows/Temporary%20Internet%20Files/Content.Outlook/S9I8PWPO/ESTADO%20DE%20FLUJO%20DE%20EFECTIVO%20MARZO%2020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vasquez/AppData/Local/Microsoft/Windows/Temporary%20Internet%20Files/Content.Outlook/S9I8PWPO/ESTADO%20DE%20CAMBIO%20DE%20PATRIMONIO_NETO%20MAR%2020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STADO%20DE%20CAMBIO%20DE%20PATRIMONIO_NETO%20ABRIL%20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STADOS%20VARIOS%20ABRIL%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row r="6">
          <cell r="D6" t="str">
            <v>Año 2017</v>
          </cell>
          <cell r="E6" t="str">
            <v>Año 2016</v>
          </cell>
        </row>
        <row r="183">
          <cell r="E183">
            <v>0</v>
          </cell>
        </row>
      </sheetData>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alance de Comprobación"/>
      <sheetName val="2016"/>
      <sheetName val="Variaciones Balance Situación"/>
      <sheetName val="Cédulas "/>
      <sheetName val="EstadoFlujoEfectivo"/>
      <sheetName val="CatalogoCuentasFlujo"/>
      <sheetName val="Data"/>
    </sheetNames>
    <sheetDataSet>
      <sheetData sheetId="0">
        <row r="13">
          <cell r="A13" t="str">
            <v>1.</v>
          </cell>
        </row>
      </sheetData>
      <sheetData sheetId="1">
        <row r="13">
          <cell r="A13" t="str">
            <v>1</v>
          </cell>
        </row>
        <row r="15">
          <cell r="G15">
            <v>459494440.57999998</v>
          </cell>
        </row>
      </sheetData>
      <sheetData sheetId="2" refreshError="1"/>
      <sheetData sheetId="3">
        <row r="12">
          <cell r="E12">
            <v>123177362456.27</v>
          </cell>
        </row>
      </sheetData>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Variaciones"/>
      <sheetName val="Estado Cambios Patrimonio Neto"/>
      <sheetName val="Data"/>
    </sheetNames>
    <sheetDataSet>
      <sheetData sheetId="0">
        <row r="222">
          <cell r="G222">
            <v>0</v>
          </cell>
        </row>
        <row r="241">
          <cell r="E241">
            <v>83363856036.399994</v>
          </cell>
        </row>
      </sheetData>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Variaciones"/>
      <sheetName val="Estado Cambios Patrimonio Neto"/>
      <sheetName val="Data"/>
    </sheetNames>
    <sheetDataSet>
      <sheetData sheetId="0">
        <row r="241">
          <cell r="E241">
            <v>128225659798.72</v>
          </cell>
        </row>
        <row r="249">
          <cell r="E249">
            <v>43519521695.360001</v>
          </cell>
        </row>
        <row r="257">
          <cell r="E257">
            <v>19941235672.840004</v>
          </cell>
        </row>
        <row r="261">
          <cell r="E261">
            <v>18598953605.880005</v>
          </cell>
        </row>
      </sheetData>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 (2)"/>
      <sheetName val="EstadoEjecucionPresupuestaria"/>
      <sheetName val="no considerar"/>
    </sheetNames>
    <sheetDataSet>
      <sheetData sheetId="0">
        <row r="142">
          <cell r="G142">
            <v>121233923296.3</v>
          </cell>
        </row>
        <row r="152">
          <cell r="G152">
            <v>75537207433.660004</v>
          </cell>
        </row>
        <row r="173">
          <cell r="G173">
            <v>206093803.44</v>
          </cell>
        </row>
        <row r="181">
          <cell r="G181">
            <v>5424357446.0699997</v>
          </cell>
        </row>
        <row r="221">
          <cell r="G221">
            <v>3860363140.1700001</v>
          </cell>
        </row>
        <row r="229">
          <cell r="G229">
            <v>4114144827.8299999</v>
          </cell>
        </row>
        <row r="237">
          <cell r="G237">
            <v>5023245681.5</v>
          </cell>
        </row>
        <row r="245">
          <cell r="G245">
            <v>1654449457.3800001</v>
          </cell>
        </row>
        <row r="253">
          <cell r="G253">
            <v>139174640.88999999</v>
          </cell>
        </row>
        <row r="261">
          <cell r="G261">
            <v>2918342263.1500001</v>
          </cell>
        </row>
        <row r="310">
          <cell r="G310">
            <v>22617125.399999999</v>
          </cell>
        </row>
        <row r="325">
          <cell r="G325">
            <v>141764345</v>
          </cell>
        </row>
        <row r="335">
          <cell r="G335">
            <v>7015077979.1099997</v>
          </cell>
        </row>
        <row r="363">
          <cell r="G363">
            <v>8802805760.1100006</v>
          </cell>
        </row>
        <row r="368">
          <cell r="G368">
            <v>2895738999.25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526"/>
  <sheetViews>
    <sheetView showGridLines="0" tabSelected="1" zoomScale="90" zoomScaleNormal="90" workbookViewId="0">
      <selection activeCell="A8" sqref="A8"/>
    </sheetView>
  </sheetViews>
  <sheetFormatPr baseColWidth="10" defaultColWidth="11.42578125" defaultRowHeight="16.5"/>
  <cols>
    <col min="1" max="1" width="30.5703125" style="167" customWidth="1"/>
    <col min="2" max="2" width="42.5703125" style="573" customWidth="1"/>
    <col min="3" max="3" width="21.5703125" style="573" customWidth="1"/>
    <col min="4" max="4" width="13.5703125" style="573" customWidth="1"/>
    <col min="5" max="5" width="31.42578125" style="573" customWidth="1"/>
    <col min="6" max="6" width="15.5703125" style="573" customWidth="1"/>
    <col min="7" max="7" width="19.42578125" style="573" customWidth="1"/>
    <col min="8" max="10" width="11.42578125" style="573"/>
    <col min="11" max="11" width="7.5703125" style="573" customWidth="1"/>
    <col min="12" max="12" width="3.140625" style="573" customWidth="1"/>
    <col min="13" max="14" width="1" style="573" customWidth="1"/>
    <col min="15" max="16384" width="11.42578125" style="573"/>
  </cols>
  <sheetData>
    <row r="1" spans="1:5" ht="17.25" thickBot="1">
      <c r="A1" s="708"/>
      <c r="B1" s="1441"/>
      <c r="C1" s="1442"/>
      <c r="D1" s="1">
        <v>13301</v>
      </c>
    </row>
    <row r="2" spans="1:5" s="707" customFormat="1">
      <c r="A2" s="705"/>
      <c r="B2" s="706"/>
      <c r="C2" s="706"/>
      <c r="D2" s="705"/>
    </row>
    <row r="3" spans="1:5" s="707" customFormat="1" ht="23.25">
      <c r="A3" s="705"/>
      <c r="B3" s="1444" t="s">
        <v>1</v>
      </c>
      <c r="C3" s="1444"/>
      <c r="D3" s="705"/>
    </row>
    <row r="4" spans="1:5" s="707" customFormat="1" ht="18.75">
      <c r="A4" s="705"/>
      <c r="B4" s="962" t="s">
        <v>3900</v>
      </c>
      <c r="C4" s="962"/>
      <c r="D4" s="705"/>
    </row>
    <row r="5" spans="1:5">
      <c r="A5" s="1443"/>
      <c r="D5" s="1184"/>
    </row>
    <row r="6" spans="1:5">
      <c r="A6" s="1443"/>
      <c r="D6" s="1184"/>
    </row>
    <row r="7" spans="1:5" ht="15.75" customHeight="1">
      <c r="A7" s="138" t="s">
        <v>2</v>
      </c>
      <c r="B7" s="2" t="s">
        <v>3</v>
      </c>
      <c r="C7" s="1445" t="s">
        <v>4</v>
      </c>
      <c r="D7" s="1445"/>
    </row>
    <row r="8" spans="1:5" ht="15.75" customHeight="1">
      <c r="A8" s="574" t="s">
        <v>4026</v>
      </c>
      <c r="B8" s="574" t="s">
        <v>4026</v>
      </c>
      <c r="C8" s="575" t="s">
        <v>3558</v>
      </c>
      <c r="D8" s="575"/>
    </row>
    <row r="9" spans="1:5" ht="15.75" customHeight="1">
      <c r="A9" s="139"/>
      <c r="B9" s="576"/>
    </row>
    <row r="10" spans="1:5">
      <c r="A10" s="577"/>
      <c r="B10" s="578"/>
      <c r="C10" s="1434" t="s">
        <v>5</v>
      </c>
      <c r="D10" s="1434"/>
    </row>
    <row r="11" spans="1:5" ht="18.75">
      <c r="A11" s="140"/>
      <c r="C11" s="1434" t="s">
        <v>3556</v>
      </c>
      <c r="D11" s="1434"/>
    </row>
    <row r="12" spans="1:5" ht="19.5" thickBot="1">
      <c r="A12" s="140" t="s">
        <v>6</v>
      </c>
    </row>
    <row r="13" spans="1:5" ht="17.25" thickBot="1">
      <c r="A13" s="1435" t="s">
        <v>3552</v>
      </c>
      <c r="B13" s="1436"/>
      <c r="C13" s="1436"/>
      <c r="D13" s="3"/>
      <c r="E13" s="4"/>
    </row>
    <row r="14" spans="1:5" ht="17.25" thickBot="1">
      <c r="A14" s="1437" t="s">
        <v>3553</v>
      </c>
      <c r="B14" s="1438"/>
      <c r="C14" s="407"/>
      <c r="D14" s="523"/>
      <c r="E14" s="5"/>
    </row>
    <row r="15" spans="1:5" ht="17.25" thickBot="1">
      <c r="A15" s="1435" t="s">
        <v>3554</v>
      </c>
      <c r="B15" s="1436"/>
      <c r="C15" s="407"/>
      <c r="D15" s="523"/>
      <c r="E15" s="5"/>
    </row>
    <row r="16" spans="1:5" ht="9" customHeight="1" thickBot="1"/>
    <row r="17" spans="1:7" ht="17.25" thickBot="1">
      <c r="A17" s="1462" t="s">
        <v>7</v>
      </c>
      <c r="B17" s="1463"/>
      <c r="C17" s="1463"/>
      <c r="D17" s="726"/>
      <c r="E17" s="731"/>
    </row>
    <row r="18" spans="1:7" ht="33" customHeight="1" thickBot="1">
      <c r="A18" s="1051" t="s">
        <v>3551</v>
      </c>
      <c r="B18" s="1052"/>
      <c r="C18" s="1052"/>
      <c r="D18" s="1052"/>
      <c r="E18" s="1053"/>
    </row>
    <row r="19" spans="1:7" ht="3.75" customHeight="1" thickBot="1">
      <c r="A19" s="141"/>
      <c r="B19" s="523"/>
      <c r="C19" s="523"/>
      <c r="D19" s="523"/>
      <c r="E19" s="5"/>
    </row>
    <row r="20" spans="1:7" ht="17.25" thickBot="1">
      <c r="A20" s="141"/>
      <c r="B20" s="523"/>
      <c r="C20" s="523"/>
      <c r="D20" s="523"/>
      <c r="E20" s="5"/>
    </row>
    <row r="21" spans="1:7">
      <c r="A21" s="408"/>
      <c r="B21" s="579"/>
      <c r="C21" s="579"/>
      <c r="D21" s="579"/>
      <c r="E21" s="576"/>
    </row>
    <row r="22" spans="1:7" ht="20.25">
      <c r="A22" s="131" t="s">
        <v>8</v>
      </c>
    </row>
    <row r="23" spans="1:7" ht="20.25">
      <c r="A23" s="131"/>
    </row>
    <row r="24" spans="1:7" ht="20.25">
      <c r="A24" s="130" t="s">
        <v>9</v>
      </c>
    </row>
    <row r="25" spans="1:7" ht="18.75">
      <c r="A25" s="6" t="s">
        <v>10</v>
      </c>
    </row>
    <row r="26" spans="1:7">
      <c r="A26" s="1089" t="s">
        <v>11</v>
      </c>
      <c r="B26" s="1089"/>
      <c r="C26" s="1089"/>
      <c r="D26" s="1089"/>
      <c r="E26" s="1089"/>
      <c r="F26" s="1089"/>
      <c r="G26" s="1089"/>
    </row>
    <row r="27" spans="1:7" ht="17.25" thickBot="1">
      <c r="A27" s="1468" t="s">
        <v>12</v>
      </c>
      <c r="B27" s="1468"/>
      <c r="C27" s="1468"/>
      <c r="D27" s="1468"/>
      <c r="E27" s="1469"/>
      <c r="F27" s="1469"/>
      <c r="G27" s="487"/>
    </row>
    <row r="28" spans="1:7" ht="17.25" thickBot="1">
      <c r="A28" s="142" t="s">
        <v>13</v>
      </c>
      <c r="B28" s="489" t="s">
        <v>318</v>
      </c>
      <c r="C28" s="580"/>
      <c r="D28" s="524" t="s">
        <v>14</v>
      </c>
      <c r="E28" s="486"/>
      <c r="F28" s="576"/>
      <c r="G28" s="576"/>
    </row>
    <row r="29" spans="1:7" ht="17.25" thickBot="1">
      <c r="A29" s="581"/>
      <c r="B29" s="582"/>
      <c r="C29" s="582"/>
      <c r="D29" s="582"/>
      <c r="E29" s="582"/>
      <c r="F29" s="582"/>
      <c r="G29" s="582"/>
    </row>
    <row r="30" spans="1:7" ht="17.25" thickBot="1">
      <c r="A30" s="143" t="s">
        <v>15</v>
      </c>
      <c r="B30" s="1267"/>
      <c r="C30" s="1086"/>
      <c r="D30" s="1086"/>
      <c r="E30" s="1086"/>
      <c r="F30" s="1086"/>
      <c r="G30" s="1288"/>
    </row>
    <row r="31" spans="1:7" ht="36" customHeight="1" thickBot="1">
      <c r="A31" s="1470" t="s">
        <v>3555</v>
      </c>
      <c r="B31" s="1471"/>
      <c r="C31" s="1471"/>
      <c r="D31" s="1471"/>
      <c r="E31" s="1471"/>
      <c r="F31" s="1471"/>
      <c r="G31" s="1472"/>
    </row>
    <row r="32" spans="1:7" ht="17.25" thickBot="1">
      <c r="A32" s="1267"/>
      <c r="B32" s="1086"/>
      <c r="C32" s="1086"/>
      <c r="D32" s="1086"/>
      <c r="E32" s="1086"/>
      <c r="F32" s="1086"/>
      <c r="G32" s="1288"/>
    </row>
    <row r="33" spans="1:7" ht="17.25" thickBot="1">
      <c r="A33" s="1267"/>
      <c r="B33" s="1086"/>
      <c r="C33" s="1086"/>
      <c r="D33" s="1086"/>
      <c r="E33" s="1086"/>
      <c r="F33" s="1086"/>
      <c r="G33" s="1288"/>
    </row>
    <row r="34" spans="1:7" ht="19.5" thickBot="1">
      <c r="A34" s="140"/>
    </row>
    <row r="35" spans="1:7" ht="15.75" customHeight="1">
      <c r="A35" s="1422" t="s">
        <v>16</v>
      </c>
      <c r="B35" s="1423"/>
      <c r="C35" s="1424"/>
      <c r="D35" s="1428" t="s">
        <v>17</v>
      </c>
      <c r="E35" s="1422" t="s">
        <v>18</v>
      </c>
      <c r="F35" s="1424"/>
    </row>
    <row r="36" spans="1:7" ht="31.5" customHeight="1" thickBot="1">
      <c r="A36" s="1425"/>
      <c r="B36" s="1426"/>
      <c r="C36" s="1427"/>
      <c r="D36" s="1429"/>
      <c r="E36" s="1430" t="s">
        <v>19</v>
      </c>
      <c r="F36" s="1431"/>
    </row>
    <row r="37" spans="1:7">
      <c r="A37" s="1408">
        <v>6</v>
      </c>
      <c r="B37" s="1432" t="s">
        <v>3559</v>
      </c>
      <c r="C37" s="1414"/>
      <c r="D37" s="1414" t="s">
        <v>20</v>
      </c>
      <c r="E37" s="9" t="s">
        <v>21</v>
      </c>
      <c r="F37" s="1439"/>
    </row>
    <row r="38" spans="1:7" ht="17.25" thickBot="1">
      <c r="A38" s="1409"/>
      <c r="B38" s="1433"/>
      <c r="C38" s="1415"/>
      <c r="D38" s="1415"/>
      <c r="E38" s="10" t="s">
        <v>22</v>
      </c>
      <c r="F38" s="1440"/>
    </row>
    <row r="39" spans="1:7">
      <c r="A39" s="577"/>
      <c r="B39" s="578"/>
      <c r="C39" s="578"/>
      <c r="D39" s="578"/>
      <c r="E39" s="578"/>
      <c r="F39" s="578"/>
    </row>
    <row r="40" spans="1:7" ht="48.75" customHeight="1">
      <c r="A40" s="1124" t="s">
        <v>23</v>
      </c>
      <c r="B40" s="1124"/>
      <c r="C40" s="1124"/>
      <c r="D40" s="1124"/>
      <c r="E40" s="1124"/>
      <c r="F40" s="1124"/>
    </row>
    <row r="41" spans="1:7">
      <c r="A41" s="144" t="s">
        <v>24</v>
      </c>
    </row>
    <row r="42" spans="1:7">
      <c r="A42" s="493"/>
    </row>
    <row r="43" spans="1:7" ht="50.25" customHeight="1">
      <c r="A43" s="1125" t="s">
        <v>3605</v>
      </c>
      <c r="B43" s="1125"/>
      <c r="C43" s="1125"/>
      <c r="D43" s="1125"/>
      <c r="E43" s="1125"/>
      <c r="F43" s="1125"/>
    </row>
    <row r="44" spans="1:7">
      <c r="A44" s="493"/>
    </row>
    <row r="45" spans="1:7" ht="20.25">
      <c r="A45" s="130" t="s">
        <v>2754</v>
      </c>
    </row>
    <row r="46" spans="1:7" ht="20.25">
      <c r="A46" s="130"/>
    </row>
    <row r="47" spans="1:7" ht="19.5" thickBot="1">
      <c r="A47" s="140"/>
    </row>
    <row r="48" spans="1:7" ht="15.75" customHeight="1">
      <c r="A48" s="1448" t="s">
        <v>16</v>
      </c>
      <c r="B48" s="1449"/>
      <c r="C48" s="1450"/>
      <c r="D48" s="1454" t="s">
        <v>17</v>
      </c>
      <c r="E48" s="1456" t="s">
        <v>18</v>
      </c>
      <c r="F48" s="1457"/>
    </row>
    <row r="49" spans="1:6" ht="17.25" thickBot="1">
      <c r="A49" s="1451"/>
      <c r="B49" s="1452"/>
      <c r="C49" s="1453"/>
      <c r="D49" s="1455"/>
      <c r="E49" s="1458" t="s">
        <v>25</v>
      </c>
      <c r="F49" s="1459"/>
    </row>
    <row r="50" spans="1:6">
      <c r="A50" s="1408">
        <v>9</v>
      </c>
      <c r="B50" s="1446">
        <v>3</v>
      </c>
      <c r="C50" s="1460"/>
      <c r="D50" s="1446" t="s">
        <v>26</v>
      </c>
      <c r="E50" s="9" t="s">
        <v>27</v>
      </c>
      <c r="F50" s="1412"/>
    </row>
    <row r="51" spans="1:6" ht="17.25" thickBot="1">
      <c r="A51" s="1409"/>
      <c r="B51" s="1447"/>
      <c r="C51" s="1461"/>
      <c r="D51" s="1447"/>
      <c r="E51" s="10" t="s">
        <v>28</v>
      </c>
      <c r="F51" s="1413"/>
    </row>
    <row r="52" spans="1:6" ht="32.25" thickBot="1">
      <c r="A52" s="488">
        <v>9</v>
      </c>
      <c r="B52" s="11">
        <v>3</v>
      </c>
      <c r="C52" s="11">
        <v>1</v>
      </c>
      <c r="D52" s="11" t="s">
        <v>29</v>
      </c>
      <c r="E52" s="10"/>
      <c r="F52" s="1414" t="s">
        <v>30</v>
      </c>
    </row>
    <row r="53" spans="1:6" ht="32.25" thickBot="1">
      <c r="A53" s="488">
        <v>9</v>
      </c>
      <c r="B53" s="11">
        <v>3</v>
      </c>
      <c r="C53" s="11">
        <v>2</v>
      </c>
      <c r="D53" s="11" t="s">
        <v>31</v>
      </c>
      <c r="E53" s="10"/>
      <c r="F53" s="1415"/>
    </row>
    <row r="54" spans="1:6" ht="62.25" customHeight="1">
      <c r="A54" s="1408">
        <v>9</v>
      </c>
      <c r="B54" s="1446">
        <v>3</v>
      </c>
      <c r="C54" s="1446">
        <v>3</v>
      </c>
      <c r="D54" s="1446" t="s">
        <v>32</v>
      </c>
      <c r="E54" s="9" t="s">
        <v>27</v>
      </c>
      <c r="F54" s="1412"/>
    </row>
    <row r="55" spans="1:6" ht="17.25" thickBot="1">
      <c r="A55" s="1409"/>
      <c r="B55" s="1447"/>
      <c r="C55" s="1447"/>
      <c r="D55" s="1447"/>
      <c r="E55" s="10" t="s">
        <v>33</v>
      </c>
      <c r="F55" s="1413"/>
    </row>
    <row r="56" spans="1:6">
      <c r="A56" s="493"/>
    </row>
    <row r="57" spans="1:6" ht="35.25" customHeight="1">
      <c r="A57" s="1124" t="s">
        <v>34</v>
      </c>
      <c r="B57" s="1124"/>
      <c r="C57" s="1124"/>
      <c r="D57" s="1124"/>
      <c r="E57" s="1124"/>
      <c r="F57" s="1124"/>
    </row>
    <row r="58" spans="1:6" ht="17.25" thickBot="1">
      <c r="A58" s="493"/>
    </row>
    <row r="59" spans="1:6" ht="33.75" thickBot="1">
      <c r="B59" s="584" t="s">
        <v>35</v>
      </c>
      <c r="C59" s="492" t="s">
        <v>36</v>
      </c>
      <c r="D59" s="491" t="s">
        <v>14</v>
      </c>
      <c r="E59" s="585" t="s">
        <v>37</v>
      </c>
    </row>
    <row r="60" spans="1:6" ht="33.75" thickBot="1">
      <c r="B60" s="586" t="s">
        <v>38</v>
      </c>
      <c r="C60" s="17"/>
      <c r="D60" s="587"/>
      <c r="E60" s="588" t="s">
        <v>318</v>
      </c>
    </row>
    <row r="61" spans="1:6" ht="33.75" thickBot="1">
      <c r="B61" s="586" t="s">
        <v>39</v>
      </c>
      <c r="C61" s="17"/>
      <c r="D61" s="587"/>
      <c r="E61" s="589" t="s">
        <v>318</v>
      </c>
    </row>
    <row r="62" spans="1:6" ht="17.25" thickBot="1">
      <c r="B62" s="586" t="s">
        <v>40</v>
      </c>
      <c r="C62" s="17"/>
      <c r="D62" s="587"/>
      <c r="E62" s="589" t="s">
        <v>318</v>
      </c>
    </row>
    <row r="63" spans="1:6" ht="33.75" thickBot="1">
      <c r="B63" s="586" t="s">
        <v>41</v>
      </c>
      <c r="C63" s="17"/>
      <c r="D63" s="587" t="s">
        <v>318</v>
      </c>
      <c r="E63" s="7"/>
    </row>
    <row r="64" spans="1:6" ht="33.75" thickBot="1">
      <c r="B64" s="586" t="s">
        <v>42</v>
      </c>
      <c r="C64" s="17"/>
      <c r="D64" s="587"/>
      <c r="E64" s="589" t="s">
        <v>318</v>
      </c>
    </row>
    <row r="65" spans="1:7" ht="50.25" thickBot="1">
      <c r="B65" s="586" t="s">
        <v>43</v>
      </c>
      <c r="C65" s="17"/>
      <c r="D65" s="587"/>
      <c r="E65" s="589" t="s">
        <v>318</v>
      </c>
    </row>
    <row r="66" spans="1:7" ht="33.75" thickBot="1">
      <c r="B66" s="590" t="s">
        <v>44</v>
      </c>
      <c r="C66" s="17"/>
      <c r="D66" s="587" t="s">
        <v>318</v>
      </c>
      <c r="E66" s="43"/>
    </row>
    <row r="67" spans="1:7">
      <c r="A67" s="493"/>
    </row>
    <row r="68" spans="1:7">
      <c r="B68" s="591" t="s">
        <v>45</v>
      </c>
    </row>
    <row r="69" spans="1:7">
      <c r="B69" s="493" t="s">
        <v>46</v>
      </c>
    </row>
    <row r="70" spans="1:7">
      <c r="A70" s="493"/>
    </row>
    <row r="71" spans="1:7" ht="17.25" thickBot="1">
      <c r="B71" s="12" t="s">
        <v>47</v>
      </c>
    </row>
    <row r="72" spans="1:7" ht="84" customHeight="1" thickBot="1">
      <c r="B72" s="592" t="s">
        <v>48</v>
      </c>
    </row>
    <row r="73" spans="1:7">
      <c r="A73" s="493"/>
    </row>
    <row r="74" spans="1:7">
      <c r="A74" s="493"/>
    </row>
    <row r="75" spans="1:7" ht="17.25" thickBot="1">
      <c r="A75" s="493"/>
    </row>
    <row r="76" spans="1:7" ht="17.25" thickBot="1">
      <c r="A76" s="1380" t="s">
        <v>49</v>
      </c>
      <c r="B76" s="1381"/>
      <c r="C76" s="1381"/>
      <c r="D76" s="1381"/>
      <c r="E76" s="1381"/>
      <c r="F76" s="1381"/>
      <c r="G76" s="1382"/>
    </row>
    <row r="77" spans="1:7" ht="33.75" thickBot="1">
      <c r="A77" s="593" t="s">
        <v>50</v>
      </c>
      <c r="B77" s="594" t="s">
        <v>51</v>
      </c>
      <c r="C77" s="595" t="s">
        <v>52</v>
      </c>
      <c r="D77" s="594" t="s">
        <v>53</v>
      </c>
      <c r="E77" s="595" t="s">
        <v>54</v>
      </c>
      <c r="F77" s="596" t="s">
        <v>55</v>
      </c>
      <c r="G77" s="597" t="s">
        <v>56</v>
      </c>
    </row>
    <row r="78" spans="1:7" ht="17.25" thickBot="1">
      <c r="A78" s="598">
        <v>2018</v>
      </c>
      <c r="B78" s="589"/>
      <c r="C78" s="599"/>
      <c r="D78" s="600"/>
      <c r="E78" s="599"/>
      <c r="F78" s="601"/>
      <c r="G78" s="17"/>
    </row>
    <row r="79" spans="1:7" ht="17.25" thickBot="1">
      <c r="A79" s="598">
        <v>2019</v>
      </c>
      <c r="B79" s="589"/>
      <c r="C79" s="599"/>
      <c r="D79" s="600"/>
      <c r="E79" s="599"/>
      <c r="F79" s="601"/>
      <c r="G79" s="17"/>
    </row>
    <row r="80" spans="1:7" ht="17.25" thickBot="1">
      <c r="A80" s="165">
        <v>2020</v>
      </c>
      <c r="B80" s="602"/>
      <c r="C80" s="599"/>
      <c r="D80" s="600"/>
      <c r="E80" s="599"/>
      <c r="F80" s="601"/>
      <c r="G80" s="17"/>
    </row>
    <row r="81" spans="1:7" ht="17.25" thickBot="1">
      <c r="A81" s="551"/>
      <c r="B81" s="603"/>
      <c r="C81" s="587"/>
      <c r="D81" s="587"/>
      <c r="E81" s="17"/>
      <c r="F81" s="1274" t="s">
        <v>57</v>
      </c>
      <c r="G81" s="1275"/>
    </row>
    <row r="82" spans="1:7" ht="17.25" thickBot="1">
      <c r="A82" s="1383" t="s">
        <v>58</v>
      </c>
      <c r="B82" s="1384"/>
      <c r="C82" s="1385" t="s">
        <v>59</v>
      </c>
      <c r="D82" s="1275"/>
      <c r="E82" s="604" t="s">
        <v>60</v>
      </c>
      <c r="F82" s="604" t="s">
        <v>61</v>
      </c>
      <c r="G82" s="604" t="s">
        <v>62</v>
      </c>
    </row>
    <row r="83" spans="1:7" ht="17.25" thickBot="1">
      <c r="A83" s="1267" t="s">
        <v>63</v>
      </c>
      <c r="B83" s="1418"/>
      <c r="C83" s="599" t="s">
        <v>64</v>
      </c>
      <c r="D83" s="600" t="s">
        <v>65</v>
      </c>
      <c r="E83" s="19"/>
      <c r="F83" s="19"/>
      <c r="G83" s="19"/>
    </row>
    <row r="84" spans="1:7" ht="17.25" thickBot="1">
      <c r="A84" s="1267" t="s">
        <v>66</v>
      </c>
      <c r="B84" s="1418"/>
      <c r="C84" s="599"/>
      <c r="D84" s="600"/>
      <c r="E84" s="19"/>
      <c r="F84" s="19"/>
      <c r="G84" s="19"/>
    </row>
    <row r="85" spans="1:7" ht="17.25" thickBot="1">
      <c r="A85" s="1464" t="s">
        <v>1045</v>
      </c>
      <c r="B85" s="1465"/>
      <c r="C85" s="599"/>
      <c r="D85" s="600"/>
      <c r="E85" s="19"/>
      <c r="F85" s="19"/>
      <c r="G85" s="19"/>
    </row>
    <row r="86" spans="1:7" ht="17.25" thickBot="1">
      <c r="A86" s="1267" t="s">
        <v>67</v>
      </c>
      <c r="B86" s="1418"/>
      <c r="C86" s="599"/>
      <c r="D86" s="600"/>
      <c r="E86" s="19"/>
      <c r="F86" s="19"/>
      <c r="G86" s="19"/>
    </row>
    <row r="87" spans="1:7">
      <c r="A87" s="1386"/>
      <c r="B87" s="1387"/>
      <c r="C87" s="1387"/>
      <c r="D87" s="1387"/>
      <c r="E87" s="1387"/>
      <c r="F87" s="1387"/>
      <c r="G87" s="1388"/>
    </row>
    <row r="88" spans="1:7" ht="17.25" thickBot="1">
      <c r="A88" s="493"/>
    </row>
    <row r="89" spans="1:7" ht="17.25" thickBot="1">
      <c r="A89" s="1380" t="s">
        <v>39</v>
      </c>
      <c r="B89" s="1381"/>
      <c r="C89" s="1381"/>
      <c r="D89" s="1381"/>
      <c r="E89" s="1381"/>
      <c r="F89" s="1381"/>
      <c r="G89" s="1382"/>
    </row>
    <row r="90" spans="1:7" ht="33.75" thickBot="1">
      <c r="A90" s="593" t="s">
        <v>50</v>
      </c>
      <c r="B90" s="594" t="s">
        <v>51</v>
      </c>
      <c r="C90" s="595" t="s">
        <v>52</v>
      </c>
      <c r="D90" s="594" t="s">
        <v>53</v>
      </c>
      <c r="E90" s="595" t="s">
        <v>54</v>
      </c>
      <c r="F90" s="596" t="s">
        <v>55</v>
      </c>
      <c r="G90" s="597" t="s">
        <v>56</v>
      </c>
    </row>
    <row r="91" spans="1:7" ht="17.25" thickBot="1">
      <c r="A91" s="598">
        <v>2018</v>
      </c>
      <c r="B91" s="589"/>
      <c r="C91" s="599"/>
      <c r="D91" s="600"/>
      <c r="E91" s="599"/>
      <c r="F91" s="601"/>
      <c r="G91" s="17"/>
    </row>
    <row r="92" spans="1:7" ht="17.25" thickBot="1">
      <c r="A92" s="598">
        <v>2019</v>
      </c>
      <c r="B92" s="589"/>
      <c r="C92" s="599"/>
      <c r="D92" s="600"/>
      <c r="E92" s="599"/>
      <c r="F92" s="601"/>
      <c r="G92" s="17"/>
    </row>
    <row r="93" spans="1:7" ht="17.25" thickBot="1">
      <c r="A93" s="165">
        <v>2020</v>
      </c>
      <c r="B93" s="602"/>
      <c r="C93" s="599"/>
      <c r="D93" s="600"/>
      <c r="E93" s="599"/>
      <c r="F93" s="601"/>
      <c r="G93" s="17"/>
    </row>
    <row r="94" spans="1:7" ht="17.25" thickBot="1">
      <c r="A94" s="551"/>
      <c r="B94" s="603"/>
      <c r="C94" s="587"/>
      <c r="D94" s="587"/>
      <c r="E94" s="17"/>
      <c r="F94" s="1274" t="s">
        <v>57</v>
      </c>
      <c r="G94" s="1275"/>
    </row>
    <row r="95" spans="1:7" ht="17.25" thickBot="1">
      <c r="A95" s="1383" t="s">
        <v>58</v>
      </c>
      <c r="B95" s="1384"/>
      <c r="C95" s="1385" t="s">
        <v>59</v>
      </c>
      <c r="D95" s="1275"/>
      <c r="E95" s="604" t="s">
        <v>60</v>
      </c>
      <c r="F95" s="604" t="s">
        <v>68</v>
      </c>
      <c r="G95" s="604" t="s">
        <v>69</v>
      </c>
    </row>
    <row r="96" spans="1:7" ht="17.25" thickBot="1">
      <c r="A96" s="1267" t="s">
        <v>63</v>
      </c>
      <c r="B96" s="1418"/>
      <c r="C96" s="599" t="s">
        <v>64</v>
      </c>
      <c r="D96" s="600" t="s">
        <v>65</v>
      </c>
      <c r="E96" s="19"/>
      <c r="F96" s="19"/>
      <c r="G96" s="19"/>
    </row>
    <row r="97" spans="1:7" ht="17.25" thickBot="1">
      <c r="A97" s="1267" t="s">
        <v>66</v>
      </c>
      <c r="B97" s="1418"/>
      <c r="C97" s="599"/>
      <c r="D97" s="600"/>
      <c r="E97" s="19"/>
      <c r="F97" s="19"/>
      <c r="G97" s="19"/>
    </row>
    <row r="98" spans="1:7" ht="17.25" thickBot="1">
      <c r="A98" s="1267" t="s">
        <v>1045</v>
      </c>
      <c r="B98" s="1418"/>
      <c r="C98" s="599"/>
      <c r="D98" s="600"/>
      <c r="E98" s="19"/>
      <c r="F98" s="19"/>
      <c r="G98" s="19"/>
    </row>
    <row r="99" spans="1:7" ht="17.25" thickBot="1">
      <c r="A99" s="1267" t="s">
        <v>67</v>
      </c>
      <c r="B99" s="1418"/>
      <c r="C99" s="599"/>
      <c r="D99" s="600"/>
      <c r="E99" s="19"/>
      <c r="F99" s="19"/>
      <c r="G99" s="19"/>
    </row>
    <row r="100" spans="1:7">
      <c r="A100" s="1386"/>
      <c r="B100" s="1387"/>
      <c r="C100" s="1387"/>
      <c r="D100" s="1387"/>
      <c r="E100" s="1387"/>
      <c r="F100" s="1387"/>
      <c r="G100" s="1388"/>
    </row>
    <row r="101" spans="1:7">
      <c r="A101" s="493"/>
    </row>
    <row r="102" spans="1:7" ht="17.25" thickBot="1">
      <c r="A102" s="493"/>
    </row>
    <row r="103" spans="1:7" ht="17.25" thickBot="1">
      <c r="A103" s="1380" t="s">
        <v>40</v>
      </c>
      <c r="B103" s="1381"/>
      <c r="C103" s="1381"/>
      <c r="D103" s="1381"/>
      <c r="E103" s="1381"/>
      <c r="F103" s="1381"/>
      <c r="G103" s="1382"/>
    </row>
    <row r="104" spans="1:7" ht="33.75" thickBot="1">
      <c r="A104" s="605" t="s">
        <v>50</v>
      </c>
      <c r="B104" s="606" t="s">
        <v>51</v>
      </c>
      <c r="C104" s="607" t="s">
        <v>52</v>
      </c>
      <c r="D104" s="606" t="s">
        <v>53</v>
      </c>
      <c r="E104" s="607" t="s">
        <v>54</v>
      </c>
      <c r="F104" s="608" t="s">
        <v>55</v>
      </c>
      <c r="G104" s="609" t="s">
        <v>56</v>
      </c>
    </row>
    <row r="105" spans="1:7" ht="17.25" thickBot="1">
      <c r="A105" s="598">
        <v>2018</v>
      </c>
      <c r="B105" s="589"/>
      <c r="C105" s="599"/>
      <c r="D105" s="600"/>
      <c r="E105" s="599"/>
      <c r="F105" s="601"/>
      <c r="G105" s="17"/>
    </row>
    <row r="106" spans="1:7" ht="17.25" thickBot="1">
      <c r="A106" s="598">
        <v>2019</v>
      </c>
      <c r="B106" s="589"/>
      <c r="C106" s="599"/>
      <c r="D106" s="600"/>
      <c r="E106" s="599"/>
      <c r="F106" s="601"/>
      <c r="G106" s="17"/>
    </row>
    <row r="107" spans="1:7" ht="17.25" thickBot="1">
      <c r="A107" s="598">
        <v>2020</v>
      </c>
      <c r="B107" s="589"/>
      <c r="C107" s="599"/>
      <c r="D107" s="600"/>
      <c r="E107" s="599"/>
      <c r="F107" s="601"/>
      <c r="G107" s="17"/>
    </row>
    <row r="108" spans="1:7" ht="17.25" thickBot="1">
      <c r="A108" s="598">
        <v>2021</v>
      </c>
      <c r="B108" s="589"/>
      <c r="C108" s="599"/>
      <c r="D108" s="600"/>
      <c r="E108" s="599"/>
      <c r="F108" s="601"/>
      <c r="G108" s="17"/>
    </row>
    <row r="109" spans="1:7" ht="17.25" thickBot="1">
      <c r="A109" s="598">
        <v>2022</v>
      </c>
      <c r="B109" s="589"/>
      <c r="C109" s="599"/>
      <c r="D109" s="600"/>
      <c r="E109" s="599"/>
      <c r="F109" s="601"/>
      <c r="G109" s="17"/>
    </row>
    <row r="110" spans="1:7" ht="17.25" thickBot="1">
      <c r="A110" s="166"/>
      <c r="B110" s="587"/>
      <c r="C110" s="587"/>
      <c r="D110" s="587"/>
      <c r="E110" s="17"/>
      <c r="F110" s="1274" t="s">
        <v>57</v>
      </c>
      <c r="G110" s="1275"/>
    </row>
    <row r="111" spans="1:7" ht="17.25" thickBot="1">
      <c r="A111" s="1383" t="s">
        <v>58</v>
      </c>
      <c r="B111" s="1384"/>
      <c r="C111" s="1385" t="s">
        <v>59</v>
      </c>
      <c r="D111" s="1275"/>
      <c r="E111" s="604" t="s">
        <v>60</v>
      </c>
      <c r="F111" s="604" t="s">
        <v>68</v>
      </c>
      <c r="G111" s="604" t="s">
        <v>69</v>
      </c>
    </row>
    <row r="112" spans="1:7" ht="17.25" thickBot="1">
      <c r="A112" s="1267" t="s">
        <v>63</v>
      </c>
      <c r="B112" s="1418"/>
      <c r="C112" s="599" t="s">
        <v>64</v>
      </c>
      <c r="D112" s="600" t="s">
        <v>65</v>
      </c>
      <c r="E112" s="19"/>
      <c r="F112" s="19"/>
      <c r="G112" s="19"/>
    </row>
    <row r="113" spans="1:7" ht="17.25" thickBot="1">
      <c r="A113" s="1267" t="s">
        <v>66</v>
      </c>
      <c r="B113" s="1418"/>
      <c r="C113" s="599"/>
      <c r="D113" s="600"/>
      <c r="E113" s="19"/>
      <c r="F113" s="19"/>
      <c r="G113" s="19"/>
    </row>
    <row r="114" spans="1:7" ht="17.25" thickBot="1">
      <c r="A114" s="1267" t="s">
        <v>1045</v>
      </c>
      <c r="B114" s="1418"/>
      <c r="C114" s="599"/>
      <c r="D114" s="600"/>
      <c r="E114" s="19"/>
      <c r="F114" s="19"/>
      <c r="G114" s="19"/>
    </row>
    <row r="115" spans="1:7" ht="17.25" thickBot="1">
      <c r="A115" s="1267" t="s">
        <v>67</v>
      </c>
      <c r="B115" s="1418"/>
      <c r="C115" s="599"/>
      <c r="D115" s="600"/>
      <c r="E115" s="19"/>
      <c r="F115" s="19"/>
      <c r="G115" s="19"/>
    </row>
    <row r="116" spans="1:7">
      <c r="A116" s="1386"/>
      <c r="B116" s="1387"/>
      <c r="C116" s="1387"/>
      <c r="D116" s="1387"/>
      <c r="E116" s="1387"/>
      <c r="F116" s="1387"/>
      <c r="G116" s="1388"/>
    </row>
    <row r="117" spans="1:7" ht="17.25" thickBot="1">
      <c r="A117" s="493"/>
    </row>
    <row r="118" spans="1:7" ht="17.25" thickBot="1">
      <c r="A118" s="1380" t="s">
        <v>41</v>
      </c>
      <c r="B118" s="1381"/>
      <c r="C118" s="1381"/>
      <c r="D118" s="1381"/>
      <c r="E118" s="1381"/>
      <c r="F118" s="1381"/>
      <c r="G118" s="1382"/>
    </row>
    <row r="119" spans="1:7" ht="33.75" thickBot="1">
      <c r="A119" s="593" t="s">
        <v>50</v>
      </c>
      <c r="B119" s="594" t="s">
        <v>51</v>
      </c>
      <c r="C119" s="595" t="s">
        <v>52</v>
      </c>
      <c r="D119" s="594" t="s">
        <v>53</v>
      </c>
      <c r="E119" s="595" t="s">
        <v>54</v>
      </c>
      <c r="F119" s="596" t="s">
        <v>55</v>
      </c>
      <c r="G119" s="597" t="s">
        <v>56</v>
      </c>
    </row>
    <row r="120" spans="1:7" ht="17.25" thickBot="1">
      <c r="A120" s="598">
        <v>2018</v>
      </c>
      <c r="B120" s="589"/>
      <c r="C120" s="599"/>
      <c r="D120" s="600"/>
      <c r="E120" s="599"/>
      <c r="F120" s="601"/>
      <c r="G120" s="17"/>
    </row>
    <row r="121" spans="1:7" ht="17.25" thickBot="1">
      <c r="A121" s="598">
        <v>2019</v>
      </c>
      <c r="B121" s="589"/>
      <c r="C121" s="599"/>
      <c r="D121" s="600"/>
      <c r="E121" s="599"/>
      <c r="F121" s="601"/>
      <c r="G121" s="17"/>
    </row>
    <row r="122" spans="1:7" ht="17.25" thickBot="1">
      <c r="A122" s="598">
        <v>2020</v>
      </c>
      <c r="B122" s="589"/>
      <c r="C122" s="599"/>
      <c r="D122" s="600"/>
      <c r="E122" s="599"/>
      <c r="F122" s="601"/>
      <c r="G122" s="17"/>
    </row>
    <row r="123" spans="1:7" ht="17.25" thickBot="1">
      <c r="A123" s="598">
        <v>2021</v>
      </c>
      <c r="B123" s="589"/>
      <c r="C123" s="599"/>
      <c r="D123" s="600"/>
      <c r="E123" s="599"/>
      <c r="F123" s="601"/>
      <c r="G123" s="17"/>
    </row>
    <row r="124" spans="1:7" ht="17.25" thickBot="1">
      <c r="A124" s="165">
        <v>2022</v>
      </c>
      <c r="B124" s="602"/>
      <c r="C124" s="599"/>
      <c r="D124" s="600"/>
      <c r="E124" s="599"/>
      <c r="F124" s="601"/>
      <c r="G124" s="17"/>
    </row>
    <row r="125" spans="1:7" ht="17.25" thickBot="1">
      <c r="A125" s="551"/>
      <c r="B125" s="603"/>
      <c r="C125" s="587"/>
      <c r="D125" s="587"/>
      <c r="E125" s="17"/>
      <c r="F125" s="1274" t="s">
        <v>57</v>
      </c>
      <c r="G125" s="1275"/>
    </row>
    <row r="126" spans="1:7" ht="17.25" thickBot="1">
      <c r="A126" s="1383" t="s">
        <v>58</v>
      </c>
      <c r="B126" s="1384"/>
      <c r="C126" s="1385" t="s">
        <v>59</v>
      </c>
      <c r="D126" s="1275"/>
      <c r="E126" s="604" t="s">
        <v>60</v>
      </c>
      <c r="F126" s="604" t="s">
        <v>68</v>
      </c>
      <c r="G126" s="604" t="s">
        <v>69</v>
      </c>
    </row>
    <row r="127" spans="1:7" ht="17.25" thickBot="1">
      <c r="A127" s="1267" t="s">
        <v>63</v>
      </c>
      <c r="B127" s="1418"/>
      <c r="C127" s="599" t="s">
        <v>64</v>
      </c>
      <c r="D127" s="600" t="s">
        <v>65</v>
      </c>
      <c r="E127" s="19"/>
      <c r="F127" s="19"/>
      <c r="G127" s="19"/>
    </row>
    <row r="128" spans="1:7" ht="17.25" thickBot="1">
      <c r="A128" s="1267" t="s">
        <v>66</v>
      </c>
      <c r="B128" s="1418"/>
      <c r="C128" s="599"/>
      <c r="D128" s="600"/>
      <c r="E128" s="19"/>
      <c r="F128" s="19"/>
      <c r="G128" s="19"/>
    </row>
    <row r="129" spans="1:7" ht="17.25" thickBot="1">
      <c r="A129" s="1267" t="s">
        <v>1045</v>
      </c>
      <c r="B129" s="1418"/>
      <c r="C129" s="599"/>
      <c r="D129" s="600"/>
      <c r="E129" s="19"/>
      <c r="F129" s="19"/>
      <c r="G129" s="19"/>
    </row>
    <row r="130" spans="1:7" ht="17.25" thickBot="1">
      <c r="A130" s="1267" t="s">
        <v>67</v>
      </c>
      <c r="B130" s="1418"/>
      <c r="C130" s="599"/>
      <c r="D130" s="600"/>
      <c r="E130" s="19"/>
      <c r="F130" s="19"/>
      <c r="G130" s="19"/>
    </row>
    <row r="131" spans="1:7">
      <c r="A131" s="1386"/>
      <c r="B131" s="1387"/>
      <c r="C131" s="1387"/>
      <c r="D131" s="1387"/>
      <c r="E131" s="1387"/>
      <c r="F131" s="1387"/>
      <c r="G131" s="1388"/>
    </row>
    <row r="132" spans="1:7" ht="17.25" thickBot="1">
      <c r="A132" s="493"/>
    </row>
    <row r="133" spans="1:7" ht="17.25" thickBot="1">
      <c r="A133" s="1380" t="s">
        <v>42</v>
      </c>
      <c r="B133" s="1381"/>
      <c r="C133" s="1381"/>
      <c r="D133" s="1381"/>
      <c r="E133" s="1381"/>
      <c r="F133" s="1381"/>
      <c r="G133" s="1382"/>
    </row>
    <row r="134" spans="1:7" ht="33.75" thickBot="1">
      <c r="A134" s="593" t="s">
        <v>50</v>
      </c>
      <c r="B134" s="594" t="s">
        <v>51</v>
      </c>
      <c r="C134" s="595" t="s">
        <v>52</v>
      </c>
      <c r="D134" s="594" t="s">
        <v>53</v>
      </c>
      <c r="E134" s="595" t="s">
        <v>54</v>
      </c>
      <c r="F134" s="596" t="s">
        <v>55</v>
      </c>
      <c r="G134" s="597" t="s">
        <v>56</v>
      </c>
    </row>
    <row r="135" spans="1:7" ht="17.25" thickBot="1">
      <c r="A135" s="598">
        <v>2018</v>
      </c>
      <c r="B135" s="589"/>
      <c r="C135" s="599"/>
      <c r="D135" s="600"/>
      <c r="E135" s="599"/>
      <c r="F135" s="601"/>
      <c r="G135" s="17"/>
    </row>
    <row r="136" spans="1:7" ht="17.25" thickBot="1">
      <c r="A136" s="598">
        <v>2019</v>
      </c>
      <c r="B136" s="589"/>
      <c r="C136" s="599"/>
      <c r="D136" s="600"/>
      <c r="E136" s="599"/>
      <c r="F136" s="601"/>
      <c r="G136" s="17"/>
    </row>
    <row r="137" spans="1:7" ht="17.25" thickBot="1">
      <c r="A137" s="598">
        <v>2020</v>
      </c>
      <c r="B137" s="589"/>
      <c r="C137" s="599"/>
      <c r="D137" s="600"/>
      <c r="E137" s="599"/>
      <c r="F137" s="601"/>
      <c r="G137" s="17"/>
    </row>
    <row r="138" spans="1:7" ht="17.25" thickBot="1">
      <c r="A138" s="598">
        <v>2021</v>
      </c>
      <c r="B138" s="589"/>
      <c r="C138" s="599"/>
      <c r="D138" s="600"/>
      <c r="E138" s="599"/>
      <c r="F138" s="601"/>
      <c r="G138" s="17"/>
    </row>
    <row r="139" spans="1:7" ht="17.25" thickBot="1">
      <c r="A139" s="165">
        <v>2022</v>
      </c>
      <c r="B139" s="602"/>
      <c r="C139" s="599"/>
      <c r="D139" s="600"/>
      <c r="E139" s="599"/>
      <c r="F139" s="601"/>
      <c r="G139" s="17"/>
    </row>
    <row r="140" spans="1:7" ht="17.25" thickBot="1">
      <c r="A140" s="551"/>
      <c r="B140" s="603"/>
      <c r="C140" s="587"/>
      <c r="D140" s="587"/>
      <c r="E140" s="17"/>
      <c r="F140" s="1274" t="s">
        <v>57</v>
      </c>
      <c r="G140" s="1275"/>
    </row>
    <row r="141" spans="1:7" ht="17.25" thickBot="1">
      <c r="A141" s="1383" t="s">
        <v>58</v>
      </c>
      <c r="B141" s="1384"/>
      <c r="C141" s="1385" t="s">
        <v>59</v>
      </c>
      <c r="D141" s="1275"/>
      <c r="E141" s="604" t="s">
        <v>60</v>
      </c>
      <c r="F141" s="604" t="s">
        <v>68</v>
      </c>
      <c r="G141" s="604" t="s">
        <v>69</v>
      </c>
    </row>
    <row r="142" spans="1:7" ht="17.25" thickBot="1">
      <c r="A142" s="1267" t="s">
        <v>63</v>
      </c>
      <c r="B142" s="1418"/>
      <c r="C142" s="599" t="s">
        <v>64</v>
      </c>
      <c r="D142" s="600" t="s">
        <v>65</v>
      </c>
      <c r="E142" s="19"/>
      <c r="F142" s="19"/>
      <c r="G142" s="19"/>
    </row>
    <row r="143" spans="1:7" ht="17.25" thickBot="1">
      <c r="A143" s="1267" t="s">
        <v>66</v>
      </c>
      <c r="B143" s="1418"/>
      <c r="C143" s="599"/>
      <c r="D143" s="600"/>
      <c r="E143" s="19"/>
      <c r="F143" s="19"/>
      <c r="G143" s="19"/>
    </row>
    <row r="144" spans="1:7" ht="17.25" thickBot="1">
      <c r="A144" s="1267" t="s">
        <v>1045</v>
      </c>
      <c r="B144" s="1418"/>
      <c r="C144" s="599"/>
      <c r="D144" s="600"/>
      <c r="E144" s="19"/>
      <c r="F144" s="19"/>
      <c r="G144" s="19"/>
    </row>
    <row r="145" spans="1:7" ht="17.25" thickBot="1">
      <c r="A145" s="1267" t="s">
        <v>67</v>
      </c>
      <c r="B145" s="1418"/>
      <c r="C145" s="599"/>
      <c r="D145" s="600"/>
      <c r="E145" s="19"/>
      <c r="F145" s="19"/>
      <c r="G145" s="19"/>
    </row>
    <row r="146" spans="1:7">
      <c r="A146" s="1386"/>
      <c r="B146" s="1387"/>
      <c r="C146" s="1387"/>
      <c r="D146" s="1387"/>
      <c r="E146" s="1387"/>
      <c r="F146" s="1387"/>
      <c r="G146" s="1388"/>
    </row>
    <row r="147" spans="1:7">
      <c r="A147" s="493"/>
    </row>
    <row r="148" spans="1:7" ht="17.25" thickBot="1">
      <c r="A148" s="493"/>
    </row>
    <row r="149" spans="1:7" ht="30" customHeight="1" thickBot="1">
      <c r="A149" s="1380" t="s">
        <v>43</v>
      </c>
      <c r="B149" s="1381"/>
      <c r="C149" s="1381"/>
      <c r="D149" s="1381"/>
      <c r="E149" s="1381"/>
      <c r="F149" s="1381"/>
      <c r="G149" s="1382"/>
    </row>
    <row r="150" spans="1:7" ht="33.75" thickBot="1">
      <c r="A150" s="593" t="s">
        <v>50</v>
      </c>
      <c r="B150" s="594" t="s">
        <v>51</v>
      </c>
      <c r="C150" s="595" t="s">
        <v>52</v>
      </c>
      <c r="D150" s="594" t="s">
        <v>53</v>
      </c>
      <c r="E150" s="595" t="s">
        <v>54</v>
      </c>
      <c r="F150" s="596" t="s">
        <v>55</v>
      </c>
      <c r="G150" s="597" t="s">
        <v>56</v>
      </c>
    </row>
    <row r="151" spans="1:7" ht="17.25" thickBot="1">
      <c r="A151" s="598">
        <v>2018</v>
      </c>
      <c r="B151" s="589"/>
      <c r="C151" s="599"/>
      <c r="D151" s="600"/>
      <c r="E151" s="599"/>
      <c r="F151" s="601"/>
      <c r="G151" s="17"/>
    </row>
    <row r="152" spans="1:7" ht="17.25" thickBot="1">
      <c r="A152" s="598">
        <v>2019</v>
      </c>
      <c r="B152" s="589"/>
      <c r="C152" s="599"/>
      <c r="D152" s="600"/>
      <c r="E152" s="599"/>
      <c r="F152" s="601"/>
      <c r="G152" s="17"/>
    </row>
    <row r="153" spans="1:7" ht="17.25" thickBot="1">
      <c r="A153" s="598">
        <v>2020</v>
      </c>
      <c r="B153" s="589"/>
      <c r="C153" s="599"/>
      <c r="D153" s="600"/>
      <c r="E153" s="599"/>
      <c r="F153" s="601"/>
      <c r="G153" s="17"/>
    </row>
    <row r="154" spans="1:7" ht="17.25" thickBot="1">
      <c r="A154" s="166"/>
      <c r="B154" s="587"/>
      <c r="C154" s="587"/>
      <c r="D154" s="587"/>
      <c r="E154" s="17"/>
      <c r="F154" s="1274" t="s">
        <v>57</v>
      </c>
      <c r="G154" s="1275"/>
    </row>
    <row r="155" spans="1:7" ht="17.25" thickBot="1">
      <c r="A155" s="1383" t="s">
        <v>58</v>
      </c>
      <c r="B155" s="1384"/>
      <c r="C155" s="1385" t="s">
        <v>59</v>
      </c>
      <c r="D155" s="1275"/>
      <c r="E155" s="604" t="s">
        <v>60</v>
      </c>
      <c r="F155" s="604" t="s">
        <v>68</v>
      </c>
      <c r="G155" s="604" t="s">
        <v>69</v>
      </c>
    </row>
    <row r="156" spans="1:7" ht="17.25" thickBot="1">
      <c r="A156" s="1267" t="s">
        <v>63</v>
      </c>
      <c r="B156" s="1418"/>
      <c r="C156" s="599" t="s">
        <v>64</v>
      </c>
      <c r="D156" s="600" t="s">
        <v>65</v>
      </c>
      <c r="E156" s="19"/>
      <c r="F156" s="19"/>
      <c r="G156" s="19"/>
    </row>
    <row r="157" spans="1:7" ht="17.25" thickBot="1">
      <c r="A157" s="1267" t="s">
        <v>66</v>
      </c>
      <c r="B157" s="1418"/>
      <c r="C157" s="599"/>
      <c r="D157" s="600"/>
      <c r="E157" s="19"/>
      <c r="F157" s="19"/>
      <c r="G157" s="19"/>
    </row>
    <row r="158" spans="1:7" ht="17.25" thickBot="1">
      <c r="A158" s="1267" t="s">
        <v>1045</v>
      </c>
      <c r="B158" s="1418"/>
      <c r="C158" s="599"/>
      <c r="D158" s="600"/>
      <c r="E158" s="19"/>
      <c r="F158" s="19"/>
      <c r="G158" s="19"/>
    </row>
    <row r="159" spans="1:7" ht="17.25" thickBot="1">
      <c r="A159" s="1267" t="s">
        <v>67</v>
      </c>
      <c r="B159" s="1418"/>
      <c r="C159" s="599"/>
      <c r="D159" s="600"/>
      <c r="E159" s="19"/>
      <c r="F159" s="19"/>
      <c r="G159" s="19"/>
    </row>
    <row r="160" spans="1:7">
      <c r="A160" s="1419"/>
      <c r="B160" s="1420"/>
      <c r="C160" s="1420"/>
      <c r="D160" s="1420"/>
      <c r="E160" s="1420"/>
      <c r="F160" s="1420"/>
      <c r="G160" s="1421"/>
    </row>
    <row r="161" spans="1:6">
      <c r="A161" s="493"/>
    </row>
    <row r="162" spans="1:6">
      <c r="A162" s="493"/>
    </row>
    <row r="164" spans="1:6" ht="18.75">
      <c r="A164" s="145" t="s">
        <v>70</v>
      </c>
    </row>
    <row r="166" spans="1:6" ht="55.5" customHeight="1">
      <c r="A166" s="1124" t="s">
        <v>71</v>
      </c>
      <c r="B166" s="1124"/>
      <c r="C166" s="1124"/>
      <c r="D166" s="1124"/>
      <c r="E166" s="1124"/>
      <c r="F166" s="1124"/>
    </row>
    <row r="167" spans="1:6">
      <c r="A167" s="493"/>
    </row>
    <row r="168" spans="1:6" ht="18.75">
      <c r="A168" s="145" t="s">
        <v>72</v>
      </c>
    </row>
    <row r="169" spans="1:6">
      <c r="A169" s="493"/>
    </row>
    <row r="170" spans="1:6" ht="36.75" customHeight="1">
      <c r="A170" s="1124" t="s">
        <v>73</v>
      </c>
      <c r="B170" s="1124"/>
      <c r="C170" s="1124"/>
      <c r="D170" s="1124"/>
      <c r="E170" s="1124"/>
      <c r="F170" s="1124"/>
    </row>
    <row r="171" spans="1:6" ht="17.25" thickBot="1">
      <c r="A171" s="493"/>
    </row>
    <row r="172" spans="1:6" ht="15.75" customHeight="1">
      <c r="A172" s="1422" t="s">
        <v>16</v>
      </c>
      <c r="B172" s="1423"/>
      <c r="C172" s="1424"/>
      <c r="D172" s="1428" t="s">
        <v>17</v>
      </c>
      <c r="E172" s="1422" t="s">
        <v>18</v>
      </c>
      <c r="F172" s="1424"/>
    </row>
    <row r="173" spans="1:6" ht="31.5" customHeight="1" thickBot="1">
      <c r="A173" s="1425"/>
      <c r="B173" s="1426"/>
      <c r="C173" s="1427"/>
      <c r="D173" s="1429"/>
      <c r="E173" s="1430" t="s">
        <v>19</v>
      </c>
      <c r="F173" s="1431"/>
    </row>
    <row r="174" spans="1:6" ht="15.75" customHeight="1">
      <c r="A174" s="1408">
        <v>1</v>
      </c>
      <c r="B174" s="1410" t="s">
        <v>3560</v>
      </c>
      <c r="C174" s="1412"/>
      <c r="D174" s="1414" t="s">
        <v>74</v>
      </c>
      <c r="E174" s="1414" t="s">
        <v>75</v>
      </c>
      <c r="F174" s="1416"/>
    </row>
    <row r="175" spans="1:6" ht="17.25" thickBot="1">
      <c r="A175" s="1409"/>
      <c r="B175" s="1411"/>
      <c r="C175" s="1413"/>
      <c r="D175" s="1415"/>
      <c r="E175" s="1415"/>
      <c r="F175" s="1417"/>
    </row>
    <row r="176" spans="1:6" ht="14.25" customHeight="1">
      <c r="A176" s="1124" t="s">
        <v>76</v>
      </c>
      <c r="B176" s="1124"/>
      <c r="C176" s="1124"/>
      <c r="D176" s="1124"/>
      <c r="E176" s="1124"/>
      <c r="F176" s="1124"/>
    </row>
    <row r="177" spans="1:5" ht="14.25" customHeight="1">
      <c r="A177" s="146"/>
    </row>
    <row r="178" spans="1:5" ht="18.75">
      <c r="A178" s="146"/>
    </row>
    <row r="179" spans="1:5" ht="20.25">
      <c r="A179" s="131" t="s">
        <v>77</v>
      </c>
    </row>
    <row r="180" spans="1:5" ht="20.25">
      <c r="A180" s="131"/>
    </row>
    <row r="181" spans="1:5" ht="18.75">
      <c r="A181" s="13" t="s">
        <v>3561</v>
      </c>
    </row>
    <row r="182" spans="1:5" ht="17.25" thickBot="1">
      <c r="A182" s="1262" t="s">
        <v>78</v>
      </c>
      <c r="B182" s="1263"/>
      <c r="C182" s="1263"/>
      <c r="D182" s="1263"/>
      <c r="E182" s="1264"/>
    </row>
    <row r="183" spans="1:5" ht="50.25" customHeight="1" thickBot="1">
      <c r="A183" s="1399" t="s">
        <v>79</v>
      </c>
      <c r="B183" s="1400"/>
      <c r="C183" s="1400"/>
      <c r="D183" s="1400"/>
      <c r="E183" s="1401"/>
    </row>
    <row r="184" spans="1:5" ht="33.75" thickBot="1">
      <c r="A184" s="1274" t="s">
        <v>57</v>
      </c>
      <c r="B184" s="1313"/>
      <c r="C184" s="610" t="s">
        <v>80</v>
      </c>
      <c r="D184" s="610" t="s">
        <v>81</v>
      </c>
      <c r="E184" s="604" t="s">
        <v>37</v>
      </c>
    </row>
    <row r="185" spans="1:5" ht="17.25" thickBot="1">
      <c r="A185" s="133" t="s">
        <v>82</v>
      </c>
      <c r="B185" s="14" t="s">
        <v>83</v>
      </c>
      <c r="C185" s="568" t="s">
        <v>318</v>
      </c>
      <c r="D185" s="611"/>
      <c r="E185" s="611"/>
    </row>
    <row r="186" spans="1:5" ht="17.25" thickBot="1">
      <c r="A186" s="133" t="s">
        <v>85</v>
      </c>
      <c r="B186" s="14" t="s">
        <v>86</v>
      </c>
      <c r="C186" s="568" t="s">
        <v>318</v>
      </c>
      <c r="D186" s="611"/>
      <c r="E186" s="611"/>
    </row>
    <row r="187" spans="1:5" ht="27.75" thickBot="1">
      <c r="A187" s="134" t="s">
        <v>87</v>
      </c>
      <c r="B187" s="14" t="s">
        <v>88</v>
      </c>
      <c r="C187" s="568" t="s">
        <v>318</v>
      </c>
      <c r="D187" s="611"/>
      <c r="E187" s="611"/>
    </row>
    <row r="188" spans="1:5" ht="27.75" thickBot="1">
      <c r="A188" s="134" t="s">
        <v>89</v>
      </c>
      <c r="B188" s="14" t="s">
        <v>90</v>
      </c>
      <c r="C188" s="568" t="s">
        <v>318</v>
      </c>
      <c r="D188" s="611"/>
      <c r="E188" s="611"/>
    </row>
    <row r="189" spans="1:5" ht="17.25" thickBot="1">
      <c r="A189" s="133" t="s">
        <v>91</v>
      </c>
      <c r="B189" s="14" t="s">
        <v>92</v>
      </c>
      <c r="C189" s="611"/>
      <c r="D189" s="611"/>
      <c r="E189" s="568" t="s">
        <v>318</v>
      </c>
    </row>
    <row r="190" spans="1:5" ht="17.25" thickBot="1">
      <c r="A190" s="134" t="s">
        <v>93</v>
      </c>
      <c r="B190" s="14" t="s">
        <v>94</v>
      </c>
      <c r="C190" s="611"/>
      <c r="D190" s="611"/>
      <c r="E190" s="568" t="s">
        <v>318</v>
      </c>
    </row>
    <row r="191" spans="1:5" ht="17.25" thickBot="1">
      <c r="A191" s="133" t="s">
        <v>95</v>
      </c>
      <c r="B191" s="14" t="s">
        <v>96</v>
      </c>
      <c r="C191" s="611"/>
      <c r="D191" s="611"/>
      <c r="E191" s="568" t="s">
        <v>318</v>
      </c>
    </row>
    <row r="192" spans="1:5" ht="17.25" thickBot="1">
      <c r="A192" s="133" t="s">
        <v>97</v>
      </c>
      <c r="B192" s="14" t="s">
        <v>98</v>
      </c>
      <c r="C192" s="611"/>
      <c r="D192" s="611"/>
      <c r="E192" s="568" t="s">
        <v>318</v>
      </c>
    </row>
    <row r="193" spans="1:5" ht="17.25" thickBot="1">
      <c r="A193" s="133" t="s">
        <v>99</v>
      </c>
      <c r="B193" s="14" t="s">
        <v>100</v>
      </c>
      <c r="C193" s="568" t="s">
        <v>318</v>
      </c>
      <c r="D193" s="611"/>
      <c r="E193" s="611"/>
    </row>
    <row r="194" spans="1:5" ht="17.25" thickBot="1">
      <c r="A194" s="133" t="s">
        <v>101</v>
      </c>
      <c r="B194" s="14" t="s">
        <v>102</v>
      </c>
      <c r="C194" s="611"/>
      <c r="D194" s="611"/>
      <c r="E194" s="568" t="s">
        <v>318</v>
      </c>
    </row>
    <row r="195" spans="1:5" ht="17.25" thickBot="1">
      <c r="A195" s="134" t="s">
        <v>103</v>
      </c>
      <c r="B195" s="14" t="s">
        <v>104</v>
      </c>
      <c r="C195" s="611"/>
      <c r="D195" s="611"/>
      <c r="E195" s="568" t="s">
        <v>318</v>
      </c>
    </row>
    <row r="196" spans="1:5" ht="17.25" thickBot="1">
      <c r="A196" s="134" t="s">
        <v>105</v>
      </c>
      <c r="B196" s="14" t="s">
        <v>106</v>
      </c>
      <c r="C196" s="568" t="s">
        <v>318</v>
      </c>
      <c r="D196" s="611"/>
      <c r="E196" s="611"/>
    </row>
    <row r="197" spans="1:5" ht="17.25" thickBot="1">
      <c r="A197" s="134" t="s">
        <v>107</v>
      </c>
      <c r="B197" s="14" t="s">
        <v>108</v>
      </c>
      <c r="C197" s="568" t="s">
        <v>318</v>
      </c>
      <c r="D197" s="611"/>
      <c r="E197" s="611"/>
    </row>
    <row r="198" spans="1:5" ht="17.25" thickBot="1">
      <c r="A198" s="133" t="s">
        <v>109</v>
      </c>
      <c r="B198" s="14" t="s">
        <v>110</v>
      </c>
      <c r="C198" s="568" t="s">
        <v>318</v>
      </c>
      <c r="D198" s="611"/>
      <c r="E198" s="611"/>
    </row>
    <row r="199" spans="1:5" ht="27.75" thickBot="1">
      <c r="A199" s="134" t="s">
        <v>111</v>
      </c>
      <c r="B199" s="15" t="s">
        <v>112</v>
      </c>
      <c r="C199" s="611"/>
      <c r="D199" s="611"/>
      <c r="E199" s="568" t="s">
        <v>318</v>
      </c>
    </row>
    <row r="200" spans="1:5" ht="17.25" thickBot="1">
      <c r="A200" s="134" t="s">
        <v>113</v>
      </c>
      <c r="B200" s="14" t="s">
        <v>114</v>
      </c>
      <c r="C200" s="611"/>
      <c r="D200" s="611"/>
      <c r="E200" s="568" t="s">
        <v>318</v>
      </c>
    </row>
    <row r="201" spans="1:5" ht="17.25" thickBot="1">
      <c r="A201" s="134" t="s">
        <v>115</v>
      </c>
      <c r="B201" s="14" t="s">
        <v>116</v>
      </c>
      <c r="C201" s="568" t="s">
        <v>318</v>
      </c>
      <c r="D201" s="611"/>
      <c r="E201" s="611"/>
    </row>
    <row r="202" spans="1:5" ht="17.25" thickBot="1">
      <c r="A202" s="133" t="s">
        <v>117</v>
      </c>
      <c r="B202" s="14" t="s">
        <v>118</v>
      </c>
      <c r="C202" s="611"/>
      <c r="D202" s="611"/>
      <c r="E202" s="568" t="s">
        <v>318</v>
      </c>
    </row>
    <row r="203" spans="1:5" ht="17.25" thickBot="1">
      <c r="A203" s="133" t="s">
        <v>119</v>
      </c>
      <c r="B203" s="14" t="s">
        <v>120</v>
      </c>
      <c r="C203" s="568" t="s">
        <v>318</v>
      </c>
      <c r="D203" s="611"/>
      <c r="E203" s="611"/>
    </row>
    <row r="204" spans="1:5" ht="17.25" thickBot="1">
      <c r="A204" s="133" t="s">
        <v>121</v>
      </c>
      <c r="B204" s="14" t="s">
        <v>122</v>
      </c>
      <c r="C204" s="611"/>
      <c r="D204" s="611"/>
      <c r="E204" s="568" t="s">
        <v>318</v>
      </c>
    </row>
    <row r="205" spans="1:5" ht="17.25" thickBot="1">
      <c r="A205" s="134" t="s">
        <v>123</v>
      </c>
      <c r="B205" s="14" t="s">
        <v>124</v>
      </c>
      <c r="C205" s="568" t="s">
        <v>318</v>
      </c>
      <c r="D205" s="611"/>
      <c r="E205" s="611"/>
    </row>
    <row r="206" spans="1:5" ht="27.75" thickBot="1">
      <c r="A206" s="133" t="s">
        <v>125</v>
      </c>
      <c r="B206" s="14" t="s">
        <v>126</v>
      </c>
      <c r="C206" s="611"/>
      <c r="D206" s="611"/>
      <c r="E206" s="568" t="s">
        <v>318</v>
      </c>
    </row>
    <row r="207" spans="1:5" ht="27.75" thickBot="1">
      <c r="A207" s="133" t="s">
        <v>127</v>
      </c>
      <c r="B207" s="14" t="s">
        <v>128</v>
      </c>
      <c r="C207" s="568" t="s">
        <v>318</v>
      </c>
      <c r="D207" s="611"/>
      <c r="E207" s="611"/>
    </row>
    <row r="208" spans="1:5" ht="27.75" thickBot="1">
      <c r="A208" s="133" t="s">
        <v>129</v>
      </c>
      <c r="B208" s="14" t="s">
        <v>130</v>
      </c>
      <c r="C208" s="568" t="s">
        <v>318</v>
      </c>
      <c r="D208" s="611"/>
      <c r="E208" s="611"/>
    </row>
    <row r="209" spans="1:5" ht="17.25" thickBot="1">
      <c r="A209" s="134" t="s">
        <v>131</v>
      </c>
      <c r="B209" s="14" t="s">
        <v>132</v>
      </c>
      <c r="C209" s="568" t="s">
        <v>318</v>
      </c>
      <c r="D209" s="611"/>
      <c r="E209" s="611"/>
    </row>
    <row r="210" spans="1:5" ht="17.25" thickBot="1">
      <c r="A210" s="133" t="s">
        <v>133</v>
      </c>
      <c r="B210" s="14" t="s">
        <v>134</v>
      </c>
      <c r="C210" s="611"/>
      <c r="D210" s="611"/>
      <c r="E210" s="568" t="s">
        <v>318</v>
      </c>
    </row>
    <row r="211" spans="1:5" ht="17.25" thickBot="1">
      <c r="A211" s="134" t="s">
        <v>135</v>
      </c>
      <c r="B211" s="14" t="s">
        <v>136</v>
      </c>
      <c r="C211" s="611"/>
      <c r="D211" s="611"/>
      <c r="E211" s="568" t="s">
        <v>318</v>
      </c>
    </row>
    <row r="212" spans="1:5" ht="17.25" thickBot="1">
      <c r="A212" s="133" t="s">
        <v>137</v>
      </c>
      <c r="B212" s="14" t="s">
        <v>138</v>
      </c>
      <c r="C212" s="611"/>
      <c r="D212" s="611"/>
      <c r="E212" s="568" t="s">
        <v>318</v>
      </c>
    </row>
    <row r="213" spans="1:5" ht="17.25" thickBot="1">
      <c r="A213" s="134" t="s">
        <v>139</v>
      </c>
      <c r="B213" s="14" t="s">
        <v>140</v>
      </c>
      <c r="C213" s="611"/>
      <c r="D213" s="611"/>
      <c r="E213" s="568" t="s">
        <v>318</v>
      </c>
    </row>
    <row r="214" spans="1:5" ht="17.25" thickBot="1">
      <c r="A214" s="133" t="s">
        <v>141</v>
      </c>
      <c r="B214" s="14" t="s">
        <v>142</v>
      </c>
      <c r="C214" s="611"/>
      <c r="D214" s="611"/>
      <c r="E214" s="568" t="s">
        <v>318</v>
      </c>
    </row>
    <row r="215" spans="1:5" ht="17.25" thickBot="1">
      <c r="A215" s="133" t="s">
        <v>143</v>
      </c>
      <c r="B215" s="14" t="s">
        <v>144</v>
      </c>
      <c r="C215" s="568" t="s">
        <v>318</v>
      </c>
      <c r="D215" s="611"/>
      <c r="E215" s="611"/>
    </row>
    <row r="216" spans="1:5" ht="17.25" thickBot="1">
      <c r="A216" s="147" t="s">
        <v>145</v>
      </c>
      <c r="B216" s="14" t="s">
        <v>146</v>
      </c>
      <c r="C216" s="611"/>
      <c r="D216" s="611"/>
      <c r="E216" s="568" t="s">
        <v>318</v>
      </c>
    </row>
    <row r="217" spans="1:5" ht="19.5" thickBot="1">
      <c r="A217" s="583"/>
    </row>
    <row r="218" spans="1:5" ht="66" customHeight="1" thickBot="1">
      <c r="A218" s="1402" t="s">
        <v>147</v>
      </c>
      <c r="B218" s="1403"/>
      <c r="C218" s="1403"/>
      <c r="D218" s="1404"/>
    </row>
    <row r="219" spans="1:5" ht="17.25" thickBot="1">
      <c r="A219" s="148" t="s">
        <v>148</v>
      </c>
      <c r="B219" s="1274"/>
      <c r="C219" s="1391"/>
      <c r="D219" s="1313"/>
    </row>
    <row r="220" spans="1:5" ht="17.25" thickBot="1">
      <c r="A220" s="1405" t="s">
        <v>149</v>
      </c>
      <c r="B220" s="1406"/>
      <c r="C220" s="1406"/>
      <c r="D220" s="1407"/>
    </row>
    <row r="221" spans="1:5" ht="17.25" thickBot="1">
      <c r="A221" s="1397" t="s">
        <v>150</v>
      </c>
      <c r="B221" s="1398"/>
      <c r="C221" s="1398"/>
      <c r="D221" s="1398"/>
    </row>
    <row r="222" spans="1:5" ht="17.25" thickBot="1">
      <c r="A222" s="1383" t="s">
        <v>151</v>
      </c>
      <c r="B222" s="1389"/>
      <c r="C222" s="1389"/>
      <c r="D222" s="1390"/>
    </row>
    <row r="223" spans="1:5" ht="17.25" thickBot="1">
      <c r="A223" s="1267" t="s">
        <v>152</v>
      </c>
      <c r="B223" s="1288"/>
      <c r="C223" s="16" t="s">
        <v>153</v>
      </c>
      <c r="D223" s="17"/>
    </row>
    <row r="224" spans="1:5" ht="17.25" thickBot="1">
      <c r="A224" s="1267" t="s">
        <v>154</v>
      </c>
      <c r="B224" s="1288"/>
      <c r="C224" s="16" t="s">
        <v>153</v>
      </c>
      <c r="D224" s="18"/>
    </row>
    <row r="225" spans="1:6" ht="17.25" thickBot="1">
      <c r="A225" s="1383" t="s">
        <v>155</v>
      </c>
      <c r="B225" s="1389"/>
      <c r="C225" s="1389"/>
      <c r="D225" s="1390"/>
    </row>
    <row r="226" spans="1:6" ht="17.25" thickBot="1">
      <c r="A226" s="1267" t="s">
        <v>63</v>
      </c>
      <c r="B226" s="1288"/>
      <c r="C226" s="16" t="s">
        <v>153</v>
      </c>
      <c r="D226" s="19"/>
    </row>
    <row r="227" spans="1:6" ht="17.25" thickBot="1">
      <c r="A227" s="1267" t="s">
        <v>154</v>
      </c>
      <c r="B227" s="1288"/>
      <c r="C227" s="16" t="s">
        <v>153</v>
      </c>
      <c r="D227" s="18"/>
    </row>
    <row r="228" spans="1:6" ht="17.25" thickBot="1">
      <c r="A228" s="1383" t="s">
        <v>156</v>
      </c>
      <c r="B228" s="1389"/>
      <c r="C228" s="1389"/>
      <c r="D228" s="1390"/>
    </row>
    <row r="229" spans="1:6" ht="17.25" thickBot="1">
      <c r="A229" s="1274"/>
      <c r="B229" s="1391"/>
      <c r="C229" s="1391"/>
      <c r="D229" s="1391"/>
    </row>
    <row r="230" spans="1:6" ht="17.25" thickBot="1">
      <c r="A230" s="1383" t="s">
        <v>157</v>
      </c>
      <c r="B230" s="1389"/>
      <c r="C230" s="1389"/>
      <c r="D230" s="1390"/>
    </row>
    <row r="231" spans="1:6" ht="30" customHeight="1" thickBot="1">
      <c r="A231" s="1392" t="s">
        <v>158</v>
      </c>
      <c r="B231" s="1393"/>
      <c r="C231" s="1394"/>
      <c r="D231" s="1395"/>
    </row>
    <row r="232" spans="1:6">
      <c r="A232" s="577"/>
      <c r="B232" s="578"/>
      <c r="C232" s="578"/>
      <c r="D232" s="578"/>
    </row>
    <row r="233" spans="1:6" ht="18.75">
      <c r="A233" s="13" t="s">
        <v>3562</v>
      </c>
    </row>
    <row r="234" spans="1:6" ht="40.5" customHeight="1">
      <c r="A234" s="1396" t="s">
        <v>159</v>
      </c>
      <c r="B234" s="1396"/>
      <c r="C234" s="1396"/>
      <c r="D234" s="1396"/>
    </row>
    <row r="235" spans="1:6" ht="20.25" customHeight="1">
      <c r="A235" s="493"/>
      <c r="B235" s="493"/>
      <c r="C235" s="493"/>
      <c r="D235" s="493"/>
    </row>
    <row r="236" spans="1:6" ht="17.25" thickBot="1">
      <c r="A236" s="493" t="s">
        <v>160</v>
      </c>
    </row>
    <row r="237" spans="1:6" ht="17.25" thickBot="1">
      <c r="A237" s="558" t="s">
        <v>161</v>
      </c>
      <c r="B237" s="149" t="s">
        <v>13</v>
      </c>
      <c r="C237" s="612"/>
      <c r="D237" s="20" t="s">
        <v>14</v>
      </c>
      <c r="E237" s="552" t="s">
        <v>318</v>
      </c>
    </row>
    <row r="239" spans="1:6" ht="17.25" thickBot="1">
      <c r="A239" s="493"/>
    </row>
    <row r="240" spans="1:6" ht="16.5" customHeight="1">
      <c r="A240" s="1126" t="s">
        <v>16</v>
      </c>
      <c r="B240" s="1127"/>
      <c r="C240" s="1128"/>
      <c r="D240" s="1132" t="s">
        <v>17</v>
      </c>
      <c r="E240" s="1126" t="s">
        <v>18</v>
      </c>
      <c r="F240" s="1128"/>
    </row>
    <row r="241" spans="1:6" ht="17.25" thickBot="1">
      <c r="A241" s="1129"/>
      <c r="B241" s="1130"/>
      <c r="C241" s="1131"/>
      <c r="D241" s="1133"/>
      <c r="E241" s="1129" t="s">
        <v>25</v>
      </c>
      <c r="F241" s="1131"/>
    </row>
    <row r="242" spans="1:6">
      <c r="A242" s="1138">
        <v>7</v>
      </c>
      <c r="B242" s="1136" t="s">
        <v>3563</v>
      </c>
      <c r="C242" s="1136"/>
      <c r="D242" s="1363" t="s">
        <v>162</v>
      </c>
      <c r="E242" s="21" t="s">
        <v>21</v>
      </c>
      <c r="F242" s="1136" t="s">
        <v>30</v>
      </c>
    </row>
    <row r="243" spans="1:6">
      <c r="A243" s="1144"/>
      <c r="B243" s="1362"/>
      <c r="C243" s="1362"/>
      <c r="D243" s="1364"/>
      <c r="E243" s="22" t="s">
        <v>163</v>
      </c>
      <c r="F243" s="1362"/>
    </row>
    <row r="244" spans="1:6" ht="33.75" thickBot="1">
      <c r="A244" s="1139"/>
      <c r="B244" s="1137"/>
      <c r="C244" s="1137"/>
      <c r="D244" s="1365"/>
      <c r="E244" s="23" t="s">
        <v>164</v>
      </c>
      <c r="F244" s="1137"/>
    </row>
    <row r="245" spans="1:6" ht="17.25" thickBot="1">
      <c r="A245" s="577"/>
      <c r="B245" s="578"/>
      <c r="C245" s="578"/>
      <c r="D245" s="578"/>
      <c r="E245" s="578"/>
      <c r="F245" s="578"/>
    </row>
    <row r="246" spans="1:6" ht="16.5" customHeight="1">
      <c r="A246" s="1126" t="s">
        <v>16</v>
      </c>
      <c r="B246" s="1127"/>
      <c r="C246" s="1128"/>
      <c r="D246" s="1132" t="s">
        <v>17</v>
      </c>
      <c r="E246" s="1126" t="s">
        <v>18</v>
      </c>
      <c r="F246" s="1128"/>
    </row>
    <row r="247" spans="1:6" ht="17.25" thickBot="1">
      <c r="A247" s="1129"/>
      <c r="B247" s="1130"/>
      <c r="C247" s="1131"/>
      <c r="D247" s="1133"/>
      <c r="E247" s="1129" t="s">
        <v>25</v>
      </c>
      <c r="F247" s="1131"/>
    </row>
    <row r="248" spans="1:6">
      <c r="A248" s="1138">
        <v>9</v>
      </c>
      <c r="B248" s="1145">
        <v>10</v>
      </c>
      <c r="C248" s="1147"/>
      <c r="D248" s="1140" t="s">
        <v>165</v>
      </c>
      <c r="E248" s="21" t="s">
        <v>166</v>
      </c>
      <c r="F248" s="1142"/>
    </row>
    <row r="249" spans="1:6" ht="17.25" thickBot="1">
      <c r="A249" s="1144"/>
      <c r="B249" s="1146"/>
      <c r="C249" s="1148"/>
      <c r="D249" s="1149"/>
      <c r="E249" s="21" t="s">
        <v>167</v>
      </c>
      <c r="F249" s="1150"/>
    </row>
    <row r="250" spans="1:6" ht="33.75" thickBot="1">
      <c r="A250" s="490">
        <v>9</v>
      </c>
      <c r="B250" s="23">
        <v>10</v>
      </c>
      <c r="C250" s="24">
        <v>1</v>
      </c>
      <c r="D250" s="24" t="s">
        <v>168</v>
      </c>
      <c r="E250" s="23"/>
      <c r="F250" s="1136" t="s">
        <v>30</v>
      </c>
    </row>
    <row r="251" spans="1:6" ht="33.75" thickBot="1">
      <c r="A251" s="490">
        <v>9</v>
      </c>
      <c r="B251" s="23">
        <v>10</v>
      </c>
      <c r="C251" s="24">
        <v>2</v>
      </c>
      <c r="D251" s="24" t="s">
        <v>169</v>
      </c>
      <c r="E251" s="23"/>
      <c r="F251" s="1137"/>
    </row>
    <row r="252" spans="1:6">
      <c r="A252" s="1138">
        <v>9</v>
      </c>
      <c r="B252" s="1136">
        <v>10</v>
      </c>
      <c r="C252" s="1140">
        <v>3</v>
      </c>
      <c r="D252" s="1140" t="s">
        <v>170</v>
      </c>
      <c r="E252" s="21" t="s">
        <v>166</v>
      </c>
      <c r="F252" s="1142"/>
    </row>
    <row r="253" spans="1:6" ht="17.25" thickBot="1">
      <c r="A253" s="1139"/>
      <c r="B253" s="1137"/>
      <c r="C253" s="1141"/>
      <c r="D253" s="1141"/>
      <c r="E253" s="23" t="s">
        <v>171</v>
      </c>
      <c r="F253" s="1143"/>
    </row>
    <row r="254" spans="1:6" ht="17.25" thickBot="1">
      <c r="A254" s="493"/>
    </row>
    <row r="255" spans="1:6" ht="16.5" customHeight="1">
      <c r="A255" s="1126" t="s">
        <v>16</v>
      </c>
      <c r="B255" s="1127"/>
      <c r="C255" s="1128"/>
      <c r="D255" s="1132" t="s">
        <v>17</v>
      </c>
      <c r="E255" s="1126" t="s">
        <v>18</v>
      </c>
      <c r="F255" s="1128"/>
    </row>
    <row r="256" spans="1:6" ht="17.25" thickBot="1">
      <c r="A256" s="1129"/>
      <c r="B256" s="1130"/>
      <c r="C256" s="1131"/>
      <c r="D256" s="1133"/>
      <c r="E256" s="1129" t="s">
        <v>25</v>
      </c>
      <c r="F256" s="1131"/>
    </row>
    <row r="257" spans="1:6" ht="17.25" thickBot="1">
      <c r="A257" s="490">
        <v>1</v>
      </c>
      <c r="B257" s="23">
        <v>3</v>
      </c>
      <c r="C257" s="23"/>
      <c r="D257" s="24" t="s">
        <v>172</v>
      </c>
      <c r="E257" s="24" t="s">
        <v>30</v>
      </c>
      <c r="F257" s="25"/>
    </row>
    <row r="258" spans="1:6">
      <c r="A258" s="553"/>
      <c r="B258" s="554"/>
      <c r="C258" s="554"/>
      <c r="D258" s="555"/>
      <c r="E258" s="555"/>
      <c r="F258" s="556"/>
    </row>
    <row r="259" spans="1:6" ht="94.5" customHeight="1">
      <c r="A259" s="1124" t="s">
        <v>173</v>
      </c>
      <c r="B259" s="1124"/>
      <c r="C259" s="1124"/>
      <c r="D259" s="1124"/>
      <c r="E259" s="1124"/>
      <c r="F259" s="1124"/>
    </row>
    <row r="260" spans="1:6" ht="20.25">
      <c r="A260" s="613"/>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93" t="s">
        <v>160</v>
      </c>
    </row>
    <row r="285" spans="1:6" ht="17.25" thickBot="1">
      <c r="A285" s="149" t="s">
        <v>13</v>
      </c>
      <c r="B285" s="686"/>
      <c r="C285" s="20" t="s">
        <v>14</v>
      </c>
      <c r="D285" s="686" t="s">
        <v>318</v>
      </c>
    </row>
    <row r="286" spans="1:6">
      <c r="A286" s="493"/>
    </row>
    <row r="287" spans="1:6">
      <c r="A287" s="493" t="s">
        <v>241</v>
      </c>
    </row>
    <row r="288" spans="1:6">
      <c r="A288" s="493"/>
    </row>
    <row r="289" spans="1:5" ht="17.25" thickBot="1">
      <c r="A289" s="151" t="s">
        <v>242</v>
      </c>
    </row>
    <row r="290" spans="1:5" ht="17.25" thickBot="1">
      <c r="A290" s="142" t="s">
        <v>243</v>
      </c>
      <c r="B290" s="499" t="s">
        <v>244</v>
      </c>
      <c r="C290" s="1134" t="s">
        <v>245</v>
      </c>
      <c r="D290" s="1135"/>
    </row>
    <row r="291" spans="1:5" ht="17.25" thickBot="1">
      <c r="A291" s="614"/>
      <c r="B291" s="615"/>
      <c r="C291" s="31" t="s">
        <v>13</v>
      </c>
      <c r="D291" s="31" t="s">
        <v>14</v>
      </c>
    </row>
    <row r="292" spans="1:5" ht="17.25" thickBot="1">
      <c r="A292" s="614"/>
      <c r="B292" s="615"/>
      <c r="C292" s="31"/>
      <c r="D292" s="31"/>
    </row>
    <row r="293" spans="1:5" ht="18.75">
      <c r="A293" s="140"/>
    </row>
    <row r="294" spans="1:5" ht="17.25" thickBot="1">
      <c r="A294" s="557" t="s">
        <v>2875</v>
      </c>
      <c r="B294" s="495"/>
      <c r="C294" s="495"/>
      <c r="D294" s="495"/>
      <c r="E294" s="495"/>
    </row>
    <row r="295" spans="1:5" ht="16.5" customHeight="1" thickBot="1">
      <c r="A295" s="1068"/>
      <c r="B295" s="1068"/>
      <c r="C295" s="1068"/>
      <c r="D295" s="1068"/>
      <c r="E295" s="1068"/>
    </row>
    <row r="296" spans="1:5" ht="17.25" thickBot="1">
      <c r="A296" s="152"/>
      <c r="B296" s="495"/>
      <c r="C296" s="495"/>
      <c r="D296" s="495"/>
      <c r="E296" s="495"/>
    </row>
    <row r="297" spans="1:5" ht="18.75">
      <c r="A297" s="140"/>
    </row>
    <row r="298" spans="1:5" ht="18.75">
      <c r="A298" s="13" t="s">
        <v>3564</v>
      </c>
    </row>
    <row r="300" spans="1:5" ht="27" customHeight="1">
      <c r="A300" s="493" t="s">
        <v>247</v>
      </c>
    </row>
    <row r="302" spans="1:5">
      <c r="A302" s="139" t="s">
        <v>57</v>
      </c>
    </row>
    <row r="303" spans="1:5" ht="17.25" thickBot="1"/>
    <row r="304" spans="1:5" ht="17.25" thickBot="1">
      <c r="A304" s="558" t="s">
        <v>161</v>
      </c>
      <c r="B304" s="149" t="s">
        <v>13</v>
      </c>
      <c r="C304" s="32"/>
      <c r="D304" s="33" t="s">
        <v>14</v>
      </c>
      <c r="E304" s="552" t="s">
        <v>318</v>
      </c>
    </row>
    <row r="305" spans="1:9" ht="17.25" thickBot="1">
      <c r="A305" s="153"/>
    </row>
    <row r="306" spans="1:9" ht="16.5" customHeight="1">
      <c r="A306" s="1126" t="s">
        <v>16</v>
      </c>
      <c r="B306" s="1127"/>
      <c r="C306" s="1128"/>
      <c r="D306" s="1126" t="s">
        <v>17</v>
      </c>
      <c r="E306" s="1128"/>
      <c r="F306" s="1126" t="s">
        <v>18</v>
      </c>
      <c r="G306" s="1127"/>
      <c r="H306" s="1128"/>
      <c r="I306" s="1376"/>
    </row>
    <row r="307" spans="1:9" ht="17.25" thickBot="1">
      <c r="A307" s="1129"/>
      <c r="B307" s="1130"/>
      <c r="C307" s="1131"/>
      <c r="D307" s="1129"/>
      <c r="E307" s="1131"/>
      <c r="F307" s="1129" t="s">
        <v>25</v>
      </c>
      <c r="G307" s="1130"/>
      <c r="H307" s="1131"/>
      <c r="I307" s="1377"/>
    </row>
    <row r="308" spans="1:9" ht="33.75" thickBot="1">
      <c r="A308" s="490">
        <v>1</v>
      </c>
      <c r="B308" s="34" t="s">
        <v>3565</v>
      </c>
      <c r="C308" s="1374"/>
      <c r="D308" s="1375"/>
      <c r="E308" s="1378" t="s">
        <v>248</v>
      </c>
      <c r="F308" s="1379"/>
      <c r="G308" s="23" t="s">
        <v>249</v>
      </c>
      <c r="H308" s="1374"/>
      <c r="I308" s="1375"/>
    </row>
    <row r="309" spans="1:9">
      <c r="A309" s="577"/>
      <c r="B309" s="578"/>
      <c r="C309" s="578"/>
      <c r="D309" s="578"/>
      <c r="E309" s="578"/>
      <c r="F309" s="578"/>
      <c r="G309" s="578"/>
      <c r="H309" s="578"/>
      <c r="I309" s="578"/>
    </row>
    <row r="310" spans="1:9" ht="35.25" customHeight="1">
      <c r="A310" s="1124" t="s">
        <v>250</v>
      </c>
      <c r="B310" s="1124"/>
      <c r="C310" s="1124"/>
      <c r="D310" s="1124"/>
      <c r="E310" s="1124"/>
      <c r="F310" s="1124"/>
    </row>
    <row r="312" spans="1:9">
      <c r="A312" s="1124" t="s">
        <v>3566</v>
      </c>
      <c r="B312" s="1124"/>
      <c r="C312" s="1124"/>
      <c r="D312" s="1124"/>
      <c r="E312" s="1124"/>
      <c r="F312" s="1124"/>
    </row>
    <row r="314" spans="1:9">
      <c r="A314" s="1124" t="s">
        <v>3567</v>
      </c>
      <c r="B314" s="1124"/>
      <c r="C314" s="1124"/>
      <c r="D314" s="1124"/>
      <c r="E314" s="1124"/>
      <c r="F314" s="1124"/>
    </row>
    <row r="316" spans="1:9" ht="17.25" thickBot="1">
      <c r="A316" s="152" t="s">
        <v>246</v>
      </c>
      <c r="B316" s="495"/>
      <c r="C316" s="495"/>
      <c r="D316" s="495"/>
      <c r="E316" s="495"/>
    </row>
    <row r="317" spans="1:9" ht="17.25" thickBot="1">
      <c r="A317" s="152"/>
      <c r="B317" s="495"/>
      <c r="C317" s="495"/>
      <c r="D317" s="495"/>
      <c r="E317" s="495"/>
    </row>
    <row r="319" spans="1:9" ht="18.75">
      <c r="A319" s="35" t="s">
        <v>3568</v>
      </c>
    </row>
    <row r="320" spans="1:9" ht="18.75">
      <c r="A320" s="493" t="s">
        <v>251</v>
      </c>
    </row>
    <row r="321" spans="1:9">
      <c r="A321" s="1124" t="s">
        <v>252</v>
      </c>
      <c r="B321" s="1124"/>
      <c r="C321" s="1124"/>
      <c r="D321" s="1124"/>
      <c r="E321" s="1124"/>
      <c r="F321" s="1124"/>
    </row>
    <row r="322" spans="1:9">
      <c r="A322" s="493"/>
    </row>
    <row r="323" spans="1:9" ht="17.25" thickBot="1">
      <c r="A323" s="139" t="s">
        <v>57</v>
      </c>
    </row>
    <row r="324" spans="1:9" ht="17.25" thickBot="1">
      <c r="A324" s="558" t="s">
        <v>161</v>
      </c>
      <c r="B324" s="149" t="s">
        <v>13</v>
      </c>
      <c r="C324" s="32"/>
      <c r="D324" s="33" t="s">
        <v>14</v>
      </c>
      <c r="E324" s="552" t="s">
        <v>318</v>
      </c>
    </row>
    <row r="325" spans="1:9" ht="17.25" thickBot="1">
      <c r="A325" s="493"/>
    </row>
    <row r="326" spans="1:9" ht="16.5" customHeight="1">
      <c r="A326" s="1126" t="s">
        <v>16</v>
      </c>
      <c r="B326" s="1127"/>
      <c r="C326" s="1128"/>
      <c r="D326" s="1126" t="s">
        <v>17</v>
      </c>
      <c r="E326" s="1128"/>
      <c r="F326" s="1126" t="s">
        <v>18</v>
      </c>
      <c r="G326" s="1127"/>
      <c r="H326" s="1128"/>
      <c r="I326" s="1376"/>
    </row>
    <row r="327" spans="1:9" ht="17.25" thickBot="1">
      <c r="A327" s="1129"/>
      <c r="B327" s="1130"/>
      <c r="C327" s="1131"/>
      <c r="D327" s="1129"/>
      <c r="E327" s="1131"/>
      <c r="F327" s="1129" t="s">
        <v>25</v>
      </c>
      <c r="G327" s="1130"/>
      <c r="H327" s="1131"/>
      <c r="I327" s="1377"/>
    </row>
    <row r="328" spans="1:9" ht="33.75" thickBot="1">
      <c r="A328" s="490">
        <v>1</v>
      </c>
      <c r="B328" s="34" t="s">
        <v>3569</v>
      </c>
      <c r="C328" s="1374"/>
      <c r="D328" s="1375"/>
      <c r="E328" s="1374" t="s">
        <v>253</v>
      </c>
      <c r="F328" s="1375"/>
      <c r="G328" s="23" t="s">
        <v>254</v>
      </c>
      <c r="H328" s="1374" t="s">
        <v>30</v>
      </c>
      <c r="I328" s="1375"/>
    </row>
    <row r="329" spans="1:9">
      <c r="A329" s="577"/>
      <c r="B329" s="578"/>
      <c r="C329" s="578"/>
      <c r="D329" s="578"/>
      <c r="E329" s="578"/>
      <c r="F329" s="578"/>
      <c r="G329" s="578"/>
      <c r="H329" s="578"/>
      <c r="I329" s="578"/>
    </row>
    <row r="330" spans="1:9" ht="41.25" customHeight="1">
      <c r="A330" s="1124" t="s">
        <v>255</v>
      </c>
      <c r="B330" s="1124"/>
      <c r="C330" s="1124"/>
      <c r="D330" s="1124"/>
      <c r="E330" s="1124"/>
      <c r="F330" s="1124"/>
    </row>
    <row r="331" spans="1:9">
      <c r="A331" s="144"/>
    </row>
    <row r="332" spans="1:9">
      <c r="A332" s="1124" t="s">
        <v>256</v>
      </c>
      <c r="B332" s="1124"/>
      <c r="C332" s="1124"/>
      <c r="D332" s="1124"/>
      <c r="E332" s="1124"/>
      <c r="F332" s="1124"/>
    </row>
    <row r="333" spans="1:9" ht="17.25" thickBot="1">
      <c r="A333" s="144"/>
    </row>
    <row r="334" spans="1:9" ht="17.25" thickBot="1">
      <c r="A334" s="142" t="s">
        <v>257</v>
      </c>
      <c r="B334" s="499" t="s">
        <v>244</v>
      </c>
      <c r="C334" s="527" t="s">
        <v>258</v>
      </c>
    </row>
    <row r="335" spans="1:9" ht="17.25" thickBot="1">
      <c r="A335" s="614"/>
      <c r="B335" s="615"/>
      <c r="C335" s="31"/>
    </row>
    <row r="336" spans="1:9" ht="17.25" thickBot="1">
      <c r="A336" s="614"/>
      <c r="B336" s="615"/>
      <c r="C336" s="31"/>
    </row>
    <row r="337" spans="1:6">
      <c r="A337" s="154"/>
    </row>
    <row r="338" spans="1:6" ht="17.25" thickBot="1">
      <c r="A338" s="152" t="s">
        <v>246</v>
      </c>
      <c r="B338" s="495"/>
      <c r="C338" s="495"/>
      <c r="D338" s="495"/>
      <c r="E338" s="495"/>
    </row>
    <row r="339" spans="1:6" ht="17.25" thickBot="1">
      <c r="A339" s="152"/>
      <c r="B339" s="495"/>
      <c r="C339" s="495"/>
      <c r="D339" s="495"/>
      <c r="E339" s="495"/>
    </row>
    <row r="340" spans="1:6" ht="17.25" thickBot="1">
      <c r="A340" s="152"/>
      <c r="B340" s="495"/>
      <c r="C340" s="495"/>
      <c r="D340" s="495"/>
      <c r="E340" s="495"/>
    </row>
    <row r="341" spans="1:6">
      <c r="A341" s="493"/>
    </row>
    <row r="342" spans="1:6" ht="18.75">
      <c r="A342" s="35" t="s">
        <v>3570</v>
      </c>
    </row>
    <row r="343" spans="1:6">
      <c r="A343" s="1124" t="s">
        <v>259</v>
      </c>
      <c r="B343" s="1124"/>
      <c r="C343" s="1124"/>
      <c r="D343" s="1124"/>
      <c r="E343" s="1124"/>
      <c r="F343" s="1124"/>
    </row>
    <row r="344" spans="1:6" ht="17.25" thickBot="1">
      <c r="A344" s="139" t="s">
        <v>57</v>
      </c>
    </row>
    <row r="345" spans="1:6" ht="24.75" customHeight="1" thickBot="1">
      <c r="A345" s="558" t="s">
        <v>161</v>
      </c>
      <c r="B345" s="149" t="s">
        <v>13</v>
      </c>
      <c r="C345" s="32"/>
      <c r="D345" s="33" t="s">
        <v>14</v>
      </c>
      <c r="E345" s="552" t="s">
        <v>318</v>
      </c>
    </row>
    <row r="346" spans="1:6" ht="17.25" thickBot="1">
      <c r="A346" s="139"/>
    </row>
    <row r="347" spans="1:6" ht="16.5" customHeight="1">
      <c r="A347" s="1126" t="s">
        <v>16</v>
      </c>
      <c r="B347" s="1127"/>
      <c r="C347" s="1128"/>
      <c r="D347" s="1132" t="s">
        <v>17</v>
      </c>
      <c r="E347" s="1126" t="s">
        <v>18</v>
      </c>
      <c r="F347" s="1128"/>
    </row>
    <row r="348" spans="1:6" ht="17.25" thickBot="1">
      <c r="A348" s="1129"/>
      <c r="B348" s="1130"/>
      <c r="C348" s="1131"/>
      <c r="D348" s="1133"/>
      <c r="E348" s="1129" t="s">
        <v>260</v>
      </c>
      <c r="F348" s="1131"/>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93"/>
    </row>
    <row r="352" spans="1:6">
      <c r="A352" s="1124" t="s">
        <v>264</v>
      </c>
      <c r="B352" s="1124"/>
      <c r="C352" s="1124"/>
      <c r="D352" s="1124"/>
      <c r="E352" s="1124"/>
      <c r="F352" s="1124"/>
    </row>
    <row r="353" spans="1:6">
      <c r="A353" s="1124" t="s">
        <v>3571</v>
      </c>
      <c r="B353" s="1124"/>
      <c r="C353" s="1124"/>
      <c r="D353" s="1124"/>
      <c r="E353" s="1124"/>
      <c r="F353" s="1124"/>
    </row>
    <row r="354" spans="1:6">
      <c r="A354" s="1124" t="s">
        <v>3572</v>
      </c>
      <c r="B354" s="1124"/>
      <c r="C354" s="1124"/>
      <c r="D354" s="1124"/>
      <c r="E354" s="1124"/>
      <c r="F354" s="1124"/>
    </row>
    <row r="355" spans="1:6">
      <c r="A355" s="144"/>
    </row>
    <row r="356" spans="1:6">
      <c r="A356" s="1089" t="s">
        <v>265</v>
      </c>
      <c r="B356" s="1089"/>
      <c r="C356" s="1089"/>
      <c r="D356" s="1089"/>
      <c r="E356" s="1089"/>
    </row>
    <row r="357" spans="1:6" ht="17.25" thickBot="1">
      <c r="A357" s="1093"/>
      <c r="B357" s="1093"/>
      <c r="C357" s="1093"/>
      <c r="D357" s="1093"/>
      <c r="E357" s="1093"/>
    </row>
    <row r="358" spans="1:6" ht="17.25" thickBot="1">
      <c r="A358" s="152"/>
      <c r="B358" s="495"/>
      <c r="C358" s="495"/>
      <c r="D358" s="495"/>
      <c r="E358" s="495"/>
    </row>
    <row r="359" spans="1:6" ht="17.25" thickBot="1">
      <c r="A359" s="152"/>
      <c r="B359" s="495"/>
      <c r="C359" s="495"/>
      <c r="D359" s="495"/>
      <c r="E359" s="495"/>
    </row>
    <row r="360" spans="1:6">
      <c r="A360" s="144"/>
    </row>
    <row r="361" spans="1:6">
      <c r="A361" s="493"/>
    </row>
    <row r="362" spans="1:6" ht="18.75">
      <c r="A362" s="13" t="s">
        <v>3573</v>
      </c>
    </row>
    <row r="363" spans="1:6">
      <c r="A363" s="1124" t="s">
        <v>266</v>
      </c>
      <c r="B363" s="1124"/>
      <c r="C363" s="1124"/>
      <c r="D363" s="1124"/>
      <c r="E363" s="1124"/>
      <c r="F363" s="1124"/>
    </row>
    <row r="364" spans="1:6">
      <c r="A364" s="493"/>
    </row>
    <row r="365" spans="1:6" ht="17.25" thickBot="1">
      <c r="A365" s="139" t="s">
        <v>57</v>
      </c>
    </row>
    <row r="366" spans="1:6" ht="17.25" thickBot="1">
      <c r="A366" s="558" t="s">
        <v>161</v>
      </c>
      <c r="B366" s="149" t="s">
        <v>13</v>
      </c>
      <c r="C366" s="32"/>
      <c r="D366" s="33" t="s">
        <v>14</v>
      </c>
      <c r="E366" s="552" t="s">
        <v>318</v>
      </c>
    </row>
    <row r="367" spans="1:6" ht="17.25" thickBot="1">
      <c r="A367" s="493"/>
    </row>
    <row r="368" spans="1:6" ht="16.5" customHeight="1">
      <c r="A368" s="1126" t="s">
        <v>16</v>
      </c>
      <c r="B368" s="1127"/>
      <c r="C368" s="1128"/>
      <c r="D368" s="1132" t="s">
        <v>17</v>
      </c>
      <c r="E368" s="1126" t="s">
        <v>18</v>
      </c>
      <c r="F368" s="1128"/>
    </row>
    <row r="369" spans="1:6" ht="17.25" thickBot="1">
      <c r="A369" s="1129"/>
      <c r="B369" s="1130"/>
      <c r="C369" s="1131"/>
      <c r="D369" s="1133"/>
      <c r="E369" s="1129" t="s">
        <v>25</v>
      </c>
      <c r="F369" s="1131"/>
    </row>
    <row r="370" spans="1:6">
      <c r="A370" s="1138">
        <v>7</v>
      </c>
      <c r="B370" s="1136">
        <v>32</v>
      </c>
      <c r="C370" s="1136"/>
      <c r="D370" s="1136" t="s">
        <v>267</v>
      </c>
      <c r="E370" s="21" t="s">
        <v>268</v>
      </c>
      <c r="F370" s="1142"/>
    </row>
    <row r="371" spans="1:6" ht="17.25" thickBot="1">
      <c r="A371" s="1139"/>
      <c r="B371" s="1137"/>
      <c r="C371" s="1137"/>
      <c r="D371" s="1137"/>
      <c r="E371" s="37" t="s">
        <v>269</v>
      </c>
      <c r="F371" s="1143"/>
    </row>
    <row r="372" spans="1:6" ht="50.25" thickBot="1">
      <c r="A372" s="490">
        <v>7</v>
      </c>
      <c r="B372" s="23">
        <v>32</v>
      </c>
      <c r="C372" s="23">
        <v>1</v>
      </c>
      <c r="D372" s="37" t="s">
        <v>270</v>
      </c>
      <c r="E372" s="23"/>
      <c r="F372" s="37" t="s">
        <v>271</v>
      </c>
    </row>
    <row r="373" spans="1:6">
      <c r="A373" s="1138">
        <v>7</v>
      </c>
      <c r="B373" s="1136">
        <v>32</v>
      </c>
      <c r="C373" s="1136">
        <v>2</v>
      </c>
      <c r="D373" s="1363" t="s">
        <v>272</v>
      </c>
      <c r="E373" s="21" t="s">
        <v>268</v>
      </c>
      <c r="F373" s="1142"/>
    </row>
    <row r="374" spans="1:6" ht="17.25" thickBot="1">
      <c r="A374" s="1139"/>
      <c r="B374" s="1137"/>
      <c r="C374" s="1137"/>
      <c r="D374" s="1365"/>
      <c r="E374" s="37" t="s">
        <v>273</v>
      </c>
      <c r="F374" s="1143"/>
    </row>
    <row r="375" spans="1:6">
      <c r="A375" s="1138">
        <v>7</v>
      </c>
      <c r="B375" s="1136">
        <v>32</v>
      </c>
      <c r="C375" s="1136">
        <v>3</v>
      </c>
      <c r="D375" s="1136" t="s">
        <v>274</v>
      </c>
      <c r="E375" s="21" t="s">
        <v>268</v>
      </c>
      <c r="F375" s="1142"/>
    </row>
    <row r="376" spans="1:6" ht="17.25" thickBot="1">
      <c r="A376" s="1139"/>
      <c r="B376" s="1137"/>
      <c r="C376" s="1137"/>
      <c r="D376" s="1137"/>
      <c r="E376" s="37" t="s">
        <v>275</v>
      </c>
      <c r="F376" s="1143"/>
    </row>
    <row r="377" spans="1:6">
      <c r="A377" s="144"/>
    </row>
    <row r="378" spans="1:6" ht="29.25" customHeight="1">
      <c r="A378" s="1124" t="s">
        <v>276</v>
      </c>
      <c r="B378" s="1124"/>
      <c r="C378" s="1124"/>
      <c r="D378" s="1124"/>
      <c r="E378" s="1124"/>
      <c r="F378" s="1124"/>
    </row>
    <row r="379" spans="1:6">
      <c r="A379" s="493"/>
    </row>
    <row r="380" spans="1:6">
      <c r="A380" s="1089" t="s">
        <v>265</v>
      </c>
      <c r="B380" s="1089"/>
      <c r="C380" s="1089"/>
      <c r="D380" s="1089"/>
      <c r="E380" s="1089"/>
    </row>
    <row r="381" spans="1:6" ht="17.25" thickBot="1">
      <c r="A381" s="1093"/>
      <c r="B381" s="1093"/>
      <c r="C381" s="1093"/>
      <c r="D381" s="1093"/>
      <c r="E381" s="1093"/>
    </row>
    <row r="382" spans="1:6" ht="17.25" thickBot="1">
      <c r="A382" s="152"/>
      <c r="B382" s="495"/>
      <c r="C382" s="495"/>
      <c r="D382" s="495"/>
      <c r="E382" s="495"/>
    </row>
    <row r="383" spans="1:6" ht="17.25" thickBot="1">
      <c r="A383" s="152"/>
      <c r="B383" s="495"/>
      <c r="C383" s="495"/>
      <c r="D383" s="495"/>
      <c r="E383" s="495"/>
    </row>
    <row r="384" spans="1:6">
      <c r="A384" s="493"/>
    </row>
    <row r="385" spans="1:6">
      <c r="A385" s="139"/>
    </row>
    <row r="386" spans="1:6">
      <c r="A386" s="139"/>
    </row>
    <row r="387" spans="1:6" ht="18.75">
      <c r="A387" s="13" t="s">
        <v>3574</v>
      </c>
    </row>
    <row r="388" spans="1:6" ht="30.75" customHeight="1">
      <c r="A388" s="1124" t="s">
        <v>277</v>
      </c>
      <c r="B388" s="1124"/>
      <c r="C388" s="1124"/>
      <c r="D388" s="1124"/>
      <c r="E388" s="1124"/>
      <c r="F388" s="1124"/>
    </row>
    <row r="389" spans="1:6">
      <c r="A389" s="493"/>
    </row>
    <row r="390" spans="1:6">
      <c r="A390" s="139" t="s">
        <v>57</v>
      </c>
    </row>
    <row r="391" spans="1:6" ht="17.25" thickBot="1">
      <c r="A391" s="493"/>
    </row>
    <row r="392" spans="1:6" ht="17.25" thickBot="1">
      <c r="A392" s="149" t="s">
        <v>13</v>
      </c>
      <c r="B392" s="552" t="s">
        <v>318</v>
      </c>
      <c r="C392" s="33" t="s">
        <v>14</v>
      </c>
      <c r="D392" s="32"/>
    </row>
    <row r="393" spans="1:6">
      <c r="A393" s="139" t="s">
        <v>161</v>
      </c>
    </row>
    <row r="394" spans="1:6">
      <c r="A394" s="493"/>
    </row>
    <row r="395" spans="1:6" ht="17.25" thickBot="1">
      <c r="A395" s="493"/>
    </row>
    <row r="396" spans="1:6" ht="16.5" customHeight="1">
      <c r="A396" s="1126" t="s">
        <v>16</v>
      </c>
      <c r="B396" s="1127"/>
      <c r="C396" s="1128"/>
      <c r="D396" s="1132" t="s">
        <v>17</v>
      </c>
      <c r="E396" s="1126" t="s">
        <v>18</v>
      </c>
      <c r="F396" s="1128"/>
    </row>
    <row r="397" spans="1:6" ht="17.25" thickBot="1">
      <c r="A397" s="1129"/>
      <c r="B397" s="1130"/>
      <c r="C397" s="1131"/>
      <c r="D397" s="1133"/>
      <c r="E397" s="1129" t="s">
        <v>260</v>
      </c>
      <c r="F397" s="1131"/>
    </row>
    <row r="398" spans="1:6" ht="32.25" customHeight="1">
      <c r="A398" s="1138">
        <v>1</v>
      </c>
      <c r="B398" s="1370" t="s">
        <v>3575</v>
      </c>
      <c r="C398" s="1142"/>
      <c r="D398" s="1136" t="s">
        <v>278</v>
      </c>
      <c r="E398" s="21" t="s">
        <v>279</v>
      </c>
      <c r="F398" s="1372"/>
    </row>
    <row r="399" spans="1:6" ht="17.25" thickBot="1">
      <c r="A399" s="1139"/>
      <c r="B399" s="1371"/>
      <c r="C399" s="1143"/>
      <c r="D399" s="1137"/>
      <c r="E399" s="23" t="s">
        <v>280</v>
      </c>
      <c r="F399" s="1373"/>
    </row>
    <row r="400" spans="1:6">
      <c r="A400" s="577"/>
      <c r="B400" s="578"/>
      <c r="C400" s="578"/>
      <c r="D400" s="578"/>
      <c r="E400" s="578"/>
      <c r="F400" s="578"/>
    </row>
    <row r="401" spans="1:6" ht="17.25" customHeight="1">
      <c r="A401" s="1124" t="s">
        <v>281</v>
      </c>
      <c r="B401" s="1124"/>
      <c r="C401" s="1124"/>
      <c r="D401" s="1124"/>
      <c r="E401" s="1124"/>
      <c r="F401" s="1124"/>
    </row>
    <row r="402" spans="1:6">
      <c r="A402" s="144"/>
    </row>
    <row r="403" spans="1:6">
      <c r="A403" s="1367" t="s">
        <v>2755</v>
      </c>
      <c r="B403" s="1367"/>
      <c r="C403" s="1367"/>
      <c r="D403" s="1367"/>
      <c r="E403" s="1367"/>
    </row>
    <row r="404" spans="1:6" ht="17.25" thickBot="1">
      <c r="A404" s="1368"/>
      <c r="B404" s="1368"/>
      <c r="C404" s="1368"/>
      <c r="D404" s="1368"/>
      <c r="E404" s="1368"/>
    </row>
    <row r="405" spans="1:6" ht="17.25" thickBot="1">
      <c r="A405" s="152"/>
      <c r="B405" s="495"/>
      <c r="C405" s="495"/>
      <c r="D405" s="495"/>
      <c r="E405" s="495"/>
    </row>
    <row r="406" spans="1:6">
      <c r="A406" s="144"/>
    </row>
    <row r="407" spans="1:6">
      <c r="A407" s="493"/>
    </row>
    <row r="408" spans="1:6" ht="18.75">
      <c r="A408" s="559" t="s">
        <v>3576</v>
      </c>
    </row>
    <row r="409" spans="1:6">
      <c r="A409" s="616"/>
    </row>
    <row r="410" spans="1:6" ht="18.75">
      <c r="A410" s="493" t="s">
        <v>282</v>
      </c>
    </row>
    <row r="411" spans="1:6" ht="17.25" thickBot="1"/>
    <row r="412" spans="1:6" ht="16.5" customHeight="1">
      <c r="A412" s="1126" t="s">
        <v>16</v>
      </c>
      <c r="B412" s="1127"/>
      <c r="C412" s="1128"/>
      <c r="D412" s="1132" t="s">
        <v>17</v>
      </c>
      <c r="E412" s="1126" t="s">
        <v>18</v>
      </c>
      <c r="F412" s="1128"/>
    </row>
    <row r="413" spans="1:6" ht="17.25" thickBot="1">
      <c r="A413" s="1129"/>
      <c r="B413" s="1130"/>
      <c r="C413" s="1131"/>
      <c r="D413" s="1133"/>
      <c r="E413" s="1129" t="s">
        <v>260</v>
      </c>
      <c r="F413" s="1131"/>
    </row>
    <row r="414" spans="1:6">
      <c r="A414" s="1138">
        <v>6</v>
      </c>
      <c r="B414" s="1136">
        <v>12</v>
      </c>
      <c r="C414" s="1136"/>
      <c r="D414" s="1136" t="s">
        <v>283</v>
      </c>
      <c r="E414" s="21" t="s">
        <v>284</v>
      </c>
      <c r="F414" s="1258"/>
    </row>
    <row r="415" spans="1:6">
      <c r="A415" s="1144"/>
      <c r="B415" s="1362"/>
      <c r="C415" s="1362"/>
      <c r="D415" s="1362"/>
      <c r="E415" s="21" t="s">
        <v>285</v>
      </c>
      <c r="F415" s="1366"/>
    </row>
    <row r="416" spans="1:6" ht="17.25" thickBot="1">
      <c r="A416" s="1139"/>
      <c r="B416" s="1137"/>
      <c r="C416" s="1137"/>
      <c r="D416" s="1137"/>
      <c r="E416" s="23" t="s">
        <v>286</v>
      </c>
      <c r="F416" s="1259"/>
    </row>
    <row r="417" spans="1:6">
      <c r="A417" s="577"/>
      <c r="B417" s="578"/>
      <c r="C417" s="578"/>
      <c r="D417" s="578"/>
      <c r="E417" s="578"/>
      <c r="F417" s="578"/>
    </row>
    <row r="418" spans="1:6" ht="30.75" customHeight="1">
      <c r="A418" s="1124" t="s">
        <v>287</v>
      </c>
      <c r="B418" s="1124"/>
      <c r="C418" s="1124"/>
      <c r="D418" s="1124"/>
      <c r="E418" s="1124"/>
      <c r="F418" s="1124"/>
    </row>
    <row r="420" spans="1:6">
      <c r="A420" s="139" t="s">
        <v>57</v>
      </c>
    </row>
    <row r="423" spans="1:6" ht="17.25" thickBot="1"/>
    <row r="424" spans="1:6" ht="17.25" thickBot="1">
      <c r="A424" s="139" t="s">
        <v>161</v>
      </c>
      <c r="B424" s="149" t="s">
        <v>13</v>
      </c>
      <c r="C424" s="552" t="s">
        <v>318</v>
      </c>
      <c r="D424" s="33" t="s">
        <v>14</v>
      </c>
      <c r="E424" s="32"/>
    </row>
    <row r="426" spans="1:6" ht="17.25" thickBot="1">
      <c r="A426" s="493" t="s">
        <v>288</v>
      </c>
    </row>
    <row r="427" spans="1:6" ht="17.25" thickBot="1">
      <c r="A427" s="157" t="s">
        <v>289</v>
      </c>
      <c r="B427" s="486"/>
    </row>
    <row r="428" spans="1:6">
      <c r="A428" s="154"/>
    </row>
    <row r="429" spans="1:6" ht="17.25" thickBot="1">
      <c r="A429" s="493" t="s">
        <v>290</v>
      </c>
    </row>
    <row r="430" spans="1:6" ht="17.25" thickBot="1">
      <c r="A430" s="158"/>
    </row>
    <row r="431" spans="1:6">
      <c r="A431" s="493"/>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93"/>
    </row>
    <row r="440" spans="1:5">
      <c r="A440" s="493"/>
    </row>
    <row r="441" spans="1:5" ht="35.25" customHeight="1" thickBot="1">
      <c r="A441" s="1369" t="s">
        <v>2756</v>
      </c>
      <c r="B441" s="1369"/>
      <c r="C441" s="1369"/>
      <c r="D441" s="1369"/>
      <c r="E441" s="1369"/>
    </row>
    <row r="442" spans="1:5" ht="17.25" thickBot="1">
      <c r="A442" s="560" t="s">
        <v>2757</v>
      </c>
      <c r="B442" s="495"/>
      <c r="C442" s="495"/>
      <c r="D442" s="495"/>
      <c r="E442" s="495"/>
    </row>
    <row r="443" spans="1:5" ht="17.25" thickBot="1">
      <c r="A443" s="152"/>
      <c r="B443" s="495"/>
      <c r="C443" s="495"/>
      <c r="D443" s="495"/>
      <c r="E443" s="495"/>
    </row>
    <row r="444" spans="1:5" ht="17.25" thickBot="1">
      <c r="A444" s="152"/>
      <c r="B444" s="495"/>
      <c r="C444" s="495"/>
      <c r="D444" s="495"/>
      <c r="E444" s="495"/>
    </row>
    <row r="445" spans="1:5">
      <c r="A445" s="493"/>
    </row>
    <row r="446" spans="1:5">
      <c r="A446" s="493"/>
    </row>
    <row r="447" spans="1:5" ht="18.75">
      <c r="A447" s="732" t="s">
        <v>3686</v>
      </c>
    </row>
    <row r="448" spans="1:5">
      <c r="A448" s="493" t="s">
        <v>297</v>
      </c>
    </row>
    <row r="449" spans="1:6" ht="17.25" thickBot="1">
      <c r="A449" s="139"/>
    </row>
    <row r="450" spans="1:6" ht="17.25" thickBot="1">
      <c r="A450" s="149" t="s">
        <v>13</v>
      </c>
      <c r="B450" s="552" t="s">
        <v>318</v>
      </c>
      <c r="C450" s="33" t="s">
        <v>14</v>
      </c>
      <c r="D450" s="32"/>
    </row>
    <row r="452" spans="1:6">
      <c r="A452" s="139" t="s">
        <v>160</v>
      </c>
    </row>
    <row r="453" spans="1:6" ht="17.25" thickBot="1"/>
    <row r="454" spans="1:6" ht="16.5" customHeight="1">
      <c r="A454" s="1126" t="s">
        <v>16</v>
      </c>
      <c r="B454" s="1127"/>
      <c r="C454" s="1128"/>
      <c r="D454" s="1132" t="s">
        <v>17</v>
      </c>
      <c r="E454" s="1126" t="s">
        <v>18</v>
      </c>
      <c r="F454" s="1128"/>
    </row>
    <row r="455" spans="1:6" ht="17.25" thickBot="1">
      <c r="A455" s="1129"/>
      <c r="B455" s="1130"/>
      <c r="C455" s="1131"/>
      <c r="D455" s="1133"/>
      <c r="E455" s="1129" t="s">
        <v>260</v>
      </c>
      <c r="F455" s="1131"/>
    </row>
    <row r="456" spans="1:6">
      <c r="A456" s="1138">
        <v>6</v>
      </c>
      <c r="B456" s="1136">
        <v>57</v>
      </c>
      <c r="C456" s="1136"/>
      <c r="D456" s="1136" t="s">
        <v>298</v>
      </c>
      <c r="E456" s="21" t="s">
        <v>299</v>
      </c>
      <c r="F456" s="1258"/>
    </row>
    <row r="457" spans="1:6" ht="17.25" thickBot="1">
      <c r="A457" s="1139"/>
      <c r="B457" s="1137"/>
      <c r="C457" s="1137"/>
      <c r="D457" s="1137"/>
      <c r="E457" s="23" t="s">
        <v>300</v>
      </c>
      <c r="F457" s="1259"/>
    </row>
    <row r="458" spans="1:6" ht="32.25" customHeight="1">
      <c r="A458" s="1138">
        <v>6</v>
      </c>
      <c r="B458" s="1136">
        <v>57</v>
      </c>
      <c r="C458" s="1136">
        <v>1</v>
      </c>
      <c r="D458" s="1363" t="s">
        <v>301</v>
      </c>
      <c r="E458" s="21" t="s">
        <v>299</v>
      </c>
      <c r="F458" s="1258"/>
    </row>
    <row r="459" spans="1:6">
      <c r="A459" s="1144"/>
      <c r="B459" s="1362"/>
      <c r="C459" s="1362"/>
      <c r="D459" s="1364"/>
      <c r="E459" s="21" t="s">
        <v>302</v>
      </c>
      <c r="F459" s="1366"/>
    </row>
    <row r="460" spans="1:6" ht="17.25" thickBot="1">
      <c r="A460" s="1139"/>
      <c r="B460" s="1137"/>
      <c r="C460" s="1137"/>
      <c r="D460" s="1365"/>
      <c r="E460" s="23" t="s">
        <v>30</v>
      </c>
      <c r="F460" s="1259"/>
    </row>
    <row r="461" spans="1:6">
      <c r="A461" s="1138">
        <v>6</v>
      </c>
      <c r="B461" s="1136">
        <v>57</v>
      </c>
      <c r="C461" s="1136">
        <v>2</v>
      </c>
      <c r="D461" s="1363" t="s">
        <v>303</v>
      </c>
      <c r="E461" s="21" t="s">
        <v>299</v>
      </c>
      <c r="F461" s="1258"/>
    </row>
    <row r="462" spans="1:6" ht="17.25" thickBot="1">
      <c r="A462" s="1139"/>
      <c r="B462" s="1137"/>
      <c r="C462" s="1137"/>
      <c r="D462" s="1365"/>
      <c r="E462" s="23" t="s">
        <v>304</v>
      </c>
      <c r="F462" s="1259"/>
    </row>
    <row r="463" spans="1:6">
      <c r="A463" s="1138">
        <v>6</v>
      </c>
      <c r="B463" s="1136">
        <v>57</v>
      </c>
      <c r="C463" s="1136">
        <v>3</v>
      </c>
      <c r="D463" s="1136" t="s">
        <v>305</v>
      </c>
      <c r="E463" s="21" t="s">
        <v>299</v>
      </c>
      <c r="F463" s="1258"/>
    </row>
    <row r="464" spans="1:6" ht="17.25" thickBot="1">
      <c r="A464" s="1139"/>
      <c r="B464" s="1137"/>
      <c r="C464" s="1137"/>
      <c r="D464" s="1137"/>
      <c r="E464" s="23" t="s">
        <v>306</v>
      </c>
      <c r="F464" s="1259"/>
    </row>
    <row r="466" spans="1:4">
      <c r="A466" s="493"/>
    </row>
    <row r="468" spans="1:4">
      <c r="A468" s="493" t="s">
        <v>307</v>
      </c>
    </row>
    <row r="470" spans="1:4">
      <c r="A470" s="493" t="s">
        <v>3577</v>
      </c>
    </row>
    <row r="472" spans="1:4">
      <c r="A472" s="493" t="s">
        <v>3578</v>
      </c>
    </row>
    <row r="474" spans="1:4">
      <c r="A474" s="691" t="s">
        <v>3579</v>
      </c>
    </row>
    <row r="475" spans="1:4" ht="17.25" thickBot="1"/>
    <row r="476" spans="1:4" ht="17.25" thickBot="1">
      <c r="A476" s="161" t="s">
        <v>308</v>
      </c>
      <c r="B476" s="499" t="s">
        <v>309</v>
      </c>
      <c r="C476" s="499" t="s">
        <v>310</v>
      </c>
      <c r="D476" s="499" t="s">
        <v>311</v>
      </c>
    </row>
    <row r="477" spans="1:4" ht="17.25" thickBot="1">
      <c r="A477" s="709"/>
      <c r="B477" s="710"/>
      <c r="C477" s="710"/>
      <c r="D477" s="710"/>
    </row>
    <row r="478" spans="1:4" ht="17.25" thickBot="1">
      <c r="A478" s="143"/>
      <c r="B478" s="19"/>
      <c r="C478" s="19"/>
      <c r="D478" s="19"/>
    </row>
    <row r="479" spans="1:4" ht="17.25" thickBot="1"/>
    <row r="480" spans="1:4" ht="17.25" thickBot="1">
      <c r="A480" s="161" t="s">
        <v>312</v>
      </c>
      <c r="B480" s="499" t="s">
        <v>309</v>
      </c>
      <c r="C480" s="499" t="s">
        <v>310</v>
      </c>
      <c r="D480" s="499" t="s">
        <v>311</v>
      </c>
    </row>
    <row r="481" spans="1:5" ht="17.25" thickBot="1">
      <c r="A481" s="143"/>
      <c r="B481" s="19"/>
      <c r="C481" s="19"/>
      <c r="D481" s="19"/>
    </row>
    <row r="482" spans="1:5" ht="17.25" thickBot="1">
      <c r="A482" s="155"/>
    </row>
    <row r="483" spans="1:5" ht="17.25" thickBot="1">
      <c r="A483" s="161" t="s">
        <v>313</v>
      </c>
      <c r="B483" s="499" t="s">
        <v>309</v>
      </c>
      <c r="C483" s="499" t="s">
        <v>310</v>
      </c>
      <c r="D483" s="499" t="s">
        <v>311</v>
      </c>
    </row>
    <row r="484" spans="1:5" ht="17.25" thickBot="1">
      <c r="A484" s="162"/>
      <c r="B484" s="40"/>
      <c r="C484" s="40"/>
      <c r="D484" s="40"/>
    </row>
    <row r="485" spans="1:5" ht="17.25" thickBot="1">
      <c r="A485" s="162"/>
      <c r="B485" s="40"/>
      <c r="C485" s="40"/>
      <c r="D485" s="40"/>
    </row>
    <row r="486" spans="1:5">
      <c r="A486" s="139"/>
    </row>
    <row r="487" spans="1:5" ht="16.5" customHeight="1">
      <c r="A487" s="1359" t="s">
        <v>3645</v>
      </c>
      <c r="B487" s="1360"/>
      <c r="C487" s="1361"/>
      <c r="D487" s="1361"/>
      <c r="E487" s="1361"/>
    </row>
    <row r="488" spans="1:5" ht="17.25" thickBot="1">
      <c r="A488" s="1329"/>
      <c r="B488" s="1329"/>
      <c r="C488" s="1329"/>
      <c r="D488" s="1329"/>
      <c r="E488" s="1229"/>
    </row>
    <row r="489" spans="1:5" ht="17.25" thickBot="1">
      <c r="A489" s="152"/>
      <c r="B489" s="495"/>
      <c r="C489" s="495"/>
      <c r="D489" s="495"/>
      <c r="E489" s="495"/>
    </row>
    <row r="490" spans="1:5" ht="17.25" thickBot="1">
      <c r="A490" s="152"/>
      <c r="B490" s="495"/>
      <c r="C490" s="495"/>
      <c r="D490" s="495"/>
      <c r="E490" s="495"/>
    </row>
    <row r="491" spans="1:5">
      <c r="A491" s="139"/>
    </row>
    <row r="492" spans="1:5" ht="18.75">
      <c r="A492" s="140" t="s">
        <v>314</v>
      </c>
    </row>
    <row r="493" spans="1:5">
      <c r="A493" s="493" t="s">
        <v>315</v>
      </c>
    </row>
    <row r="494" spans="1:5" ht="17.25" thickBot="1">
      <c r="A494" s="139"/>
    </row>
    <row r="495" spans="1:5" ht="17.25" thickBot="1">
      <c r="A495" s="149" t="s">
        <v>13</v>
      </c>
      <c r="B495" s="32"/>
      <c r="C495" s="33" t="s">
        <v>14</v>
      </c>
      <c r="D495" s="552" t="s">
        <v>318</v>
      </c>
    </row>
    <row r="497" spans="1:3" ht="18.75">
      <c r="A497" s="140" t="s">
        <v>3580</v>
      </c>
    </row>
    <row r="498" spans="1:3" ht="17.25" thickBot="1"/>
    <row r="499" spans="1:3">
      <c r="A499" s="1351" t="s">
        <v>316</v>
      </c>
      <c r="B499" s="1352"/>
      <c r="C499" s="1353"/>
    </row>
    <row r="500" spans="1:3">
      <c r="A500" s="163"/>
      <c r="B500" s="576"/>
      <c r="C500" s="42"/>
    </row>
    <row r="501" spans="1:3" ht="17.25" thickBot="1">
      <c r="A501" s="163" t="s">
        <v>317</v>
      </c>
      <c r="B501" s="576"/>
      <c r="C501" s="42"/>
    </row>
    <row r="502" spans="1:3" ht="17.25" thickBot="1">
      <c r="A502" s="163"/>
      <c r="B502" s="30" t="s">
        <v>318</v>
      </c>
      <c r="C502" s="499"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76"/>
      <c r="C506" s="42"/>
    </row>
    <row r="507" spans="1:3" ht="17.25" thickBot="1">
      <c r="A507" s="165" t="s">
        <v>322</v>
      </c>
      <c r="B507" s="576"/>
      <c r="C507" s="42"/>
    </row>
    <row r="508" spans="1:3" ht="17.25" thickBot="1">
      <c r="A508" s="164" t="s">
        <v>323</v>
      </c>
      <c r="B508" s="486"/>
      <c r="C508" s="42"/>
    </row>
    <row r="509" spans="1:3" ht="17.25" thickBot="1">
      <c r="A509" s="143" t="s">
        <v>324</v>
      </c>
      <c r="B509" s="19"/>
      <c r="C509" s="42"/>
    </row>
    <row r="510" spans="1:3" ht="17.25" thickBot="1">
      <c r="A510" s="143" t="s">
        <v>325</v>
      </c>
      <c r="B510" s="19"/>
      <c r="C510" s="42"/>
    </row>
    <row r="511" spans="1:3" ht="17.25" thickBot="1">
      <c r="A511" s="163"/>
      <c r="B511" s="576"/>
      <c r="C511" s="42"/>
    </row>
    <row r="512" spans="1:3" ht="17.25" thickBot="1">
      <c r="A512" s="1074" t="s">
        <v>326</v>
      </c>
      <c r="B512" s="1192"/>
      <c r="C512" s="1075"/>
    </row>
    <row r="513" spans="1:3" ht="17.25" thickBot="1">
      <c r="A513" s="166" t="s">
        <v>327</v>
      </c>
      <c r="B513" s="495"/>
      <c r="C513" s="19"/>
    </row>
    <row r="514" spans="1:3" ht="17.25" thickBot="1">
      <c r="A514" s="166"/>
      <c r="B514" s="495"/>
      <c r="C514" s="19"/>
    </row>
    <row r="515" spans="1:3" ht="17.25" thickBot="1">
      <c r="A515" s="166"/>
      <c r="B515" s="495"/>
      <c r="C515" s="19"/>
    </row>
    <row r="516" spans="1:3" ht="17.25" thickBot="1">
      <c r="A516" s="166"/>
      <c r="B516" s="495"/>
      <c r="C516" s="19"/>
    </row>
    <row r="517" spans="1:3" ht="17.25" thickBot="1">
      <c r="A517" s="166" t="s">
        <v>328</v>
      </c>
      <c r="B517" s="495"/>
      <c r="C517" s="19"/>
    </row>
    <row r="518" spans="1:3" ht="17.25" thickBot="1">
      <c r="A518" s="166"/>
      <c r="B518" s="495"/>
      <c r="C518" s="19"/>
    </row>
    <row r="519" spans="1:3" ht="17.25" thickBot="1">
      <c r="A519" s="166"/>
      <c r="B519" s="495"/>
      <c r="C519" s="19"/>
    </row>
    <row r="520" spans="1:3" ht="17.25" thickBot="1">
      <c r="A520" s="166"/>
      <c r="B520" s="495"/>
      <c r="C520" s="19"/>
    </row>
    <row r="521" spans="1:3" ht="17.25" thickBot="1">
      <c r="A521" s="166" t="s">
        <v>329</v>
      </c>
      <c r="B521" s="495"/>
      <c r="C521" s="19"/>
    </row>
    <row r="522" spans="1:3" ht="17.25" thickBot="1">
      <c r="A522" s="166"/>
      <c r="B522" s="495"/>
      <c r="C522" s="19"/>
    </row>
    <row r="523" spans="1:3" ht="17.25" thickBot="1">
      <c r="A523" s="166"/>
      <c r="B523" s="495"/>
      <c r="C523" s="19"/>
    </row>
    <row r="524" spans="1:3" ht="17.25" thickBot="1">
      <c r="A524" s="166"/>
      <c r="B524" s="495"/>
      <c r="C524" s="19"/>
    </row>
    <row r="525" spans="1:3" ht="17.25" thickBot="1">
      <c r="A525" s="1267" t="s">
        <v>330</v>
      </c>
      <c r="B525" s="1086"/>
      <c r="C525" s="19"/>
    </row>
    <row r="526" spans="1:3" ht="17.25" thickBot="1">
      <c r="A526" s="166"/>
      <c r="B526" s="495"/>
      <c r="C526" s="19"/>
    </row>
    <row r="527" spans="1:3" ht="17.25" thickBot="1">
      <c r="A527" s="166"/>
      <c r="B527" s="495"/>
      <c r="C527" s="19"/>
    </row>
    <row r="528" spans="1:3">
      <c r="A528" s="493"/>
    </row>
    <row r="529" spans="1:5">
      <c r="A529" s="1089" t="s">
        <v>265</v>
      </c>
      <c r="B529" s="1089"/>
      <c r="C529" s="1089"/>
      <c r="D529" s="1089"/>
      <c r="E529" s="1089"/>
    </row>
    <row r="530" spans="1:5" ht="17.25" thickBot="1">
      <c r="A530" s="1093"/>
      <c r="B530" s="1093"/>
      <c r="C530" s="1093"/>
      <c r="D530" s="1093"/>
      <c r="E530" s="1093"/>
    </row>
    <row r="531" spans="1:5" ht="17.25" thickBot="1">
      <c r="A531" s="152"/>
      <c r="B531" s="495"/>
      <c r="C531" s="495"/>
      <c r="D531" s="495"/>
      <c r="E531" s="495"/>
    </row>
    <row r="532" spans="1:5" ht="17.25" thickBot="1">
      <c r="A532" s="152"/>
      <c r="B532" s="495"/>
      <c r="C532" s="495"/>
      <c r="D532" s="495"/>
      <c r="E532" s="495"/>
    </row>
    <row r="533" spans="1:5">
      <c r="A533" s="396"/>
      <c r="B533" s="532"/>
      <c r="C533" s="532"/>
      <c r="D533" s="532"/>
      <c r="E533" s="532"/>
    </row>
    <row r="534" spans="1:5" ht="18.75">
      <c r="A534" s="140" t="s">
        <v>331</v>
      </c>
      <c r="B534" s="617"/>
    </row>
    <row r="535" spans="1:5">
      <c r="A535" s="493" t="s">
        <v>332</v>
      </c>
      <c r="B535" s="617"/>
    </row>
    <row r="536" spans="1:5" ht="17.25" thickBot="1">
      <c r="A536" s="139"/>
    </row>
    <row r="537" spans="1:5" ht="17.25" thickBot="1">
      <c r="A537" s="149" t="s">
        <v>13</v>
      </c>
      <c r="B537" s="32"/>
      <c r="C537" s="33" t="s">
        <v>14</v>
      </c>
      <c r="D537" s="552" t="s">
        <v>318</v>
      </c>
    </row>
    <row r="539" spans="1:5">
      <c r="A539" s="139" t="s">
        <v>160</v>
      </c>
    </row>
    <row r="541" spans="1:5" ht="17.25" thickBot="1">
      <c r="A541" s="618"/>
      <c r="B541" s="576"/>
      <c r="C541" s="576"/>
      <c r="D541" s="576"/>
      <c r="E541" s="576"/>
    </row>
    <row r="542" spans="1:5" ht="17.25" thickBot="1">
      <c r="A542" s="1074" t="s">
        <v>333</v>
      </c>
      <c r="B542" s="1192"/>
      <c r="C542" s="1192"/>
      <c r="D542" s="1192"/>
      <c r="E542" s="1075"/>
    </row>
    <row r="543" spans="1:5" ht="17.25" thickBot="1">
      <c r="A543" s="143"/>
      <c r="B543" s="19"/>
      <c r="C543" s="19"/>
      <c r="D543" s="19"/>
      <c r="E543" s="19"/>
    </row>
    <row r="544" spans="1:5" ht="17.25" thickBot="1">
      <c r="A544" s="143"/>
      <c r="B544" s="19"/>
      <c r="C544" s="19"/>
      <c r="D544" s="19"/>
      <c r="E544" s="19"/>
    </row>
    <row r="545" spans="1:5" ht="17.25" thickBot="1">
      <c r="A545" s="618"/>
      <c r="B545" s="576"/>
      <c r="C545" s="576"/>
      <c r="D545" s="576"/>
      <c r="E545" s="576"/>
    </row>
    <row r="546" spans="1:5" ht="17.25" thickBot="1">
      <c r="A546" s="1074" t="s">
        <v>334</v>
      </c>
      <c r="B546" s="1192"/>
      <c r="C546" s="1192"/>
      <c r="D546" s="1192"/>
      <c r="E546" s="1075"/>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17.25" thickBot="1">
      <c r="A550" s="618"/>
      <c r="B550" s="576"/>
      <c r="C550" s="576"/>
      <c r="D550" s="576"/>
      <c r="E550" s="576"/>
    </row>
    <row r="551" spans="1:5">
      <c r="A551" s="1351" t="s">
        <v>335</v>
      </c>
      <c r="B551" s="1352"/>
      <c r="C551" s="1352"/>
      <c r="D551" s="1352"/>
      <c r="E551" s="1353"/>
    </row>
    <row r="552" spans="1:5" ht="17.25" thickBot="1">
      <c r="A552" s="1354" t="s">
        <v>336</v>
      </c>
      <c r="B552" s="1355"/>
      <c r="C552" s="1355"/>
      <c r="D552" s="1355"/>
      <c r="E552" s="1356"/>
    </row>
    <row r="553" spans="1:5" ht="17.25" thickBot="1">
      <c r="A553" s="166"/>
      <c r="B553" s="495"/>
      <c r="C553" s="495"/>
      <c r="D553" s="495"/>
      <c r="E553" s="19"/>
    </row>
    <row r="554" spans="1:5" ht="17.25" thickBot="1">
      <c r="A554" s="166"/>
      <c r="B554" s="495"/>
      <c r="C554" s="495"/>
      <c r="D554" s="495"/>
      <c r="E554" s="19"/>
    </row>
    <row r="555" spans="1:5" ht="17.25" thickBot="1">
      <c r="A555" s="166"/>
      <c r="B555" s="495"/>
      <c r="C555" s="495"/>
      <c r="D555" s="495"/>
      <c r="E555" s="19"/>
    </row>
    <row r="556" spans="1:5" ht="17.25" thickBot="1">
      <c r="A556" s="618"/>
      <c r="B556" s="576"/>
      <c r="C556" s="576"/>
      <c r="D556" s="576"/>
      <c r="E556" s="576"/>
    </row>
    <row r="557" spans="1:5" ht="17.25" thickBot="1">
      <c r="A557" s="1074" t="s">
        <v>337</v>
      </c>
      <c r="B557" s="1192"/>
      <c r="C557" s="1192"/>
      <c r="D557" s="1192"/>
      <c r="E557" s="1075"/>
    </row>
    <row r="558" spans="1:5" ht="17.25" thickBot="1">
      <c r="A558" s="166"/>
      <c r="B558" s="495"/>
      <c r="C558" s="495"/>
      <c r="D558" s="495"/>
      <c r="E558" s="19"/>
    </row>
    <row r="559" spans="1:5" ht="17.25" thickBot="1">
      <c r="A559" s="166"/>
      <c r="B559" s="495"/>
      <c r="C559" s="495"/>
      <c r="D559" s="495"/>
      <c r="E559" s="19"/>
    </row>
    <row r="560" spans="1:5" ht="17.25" thickBot="1">
      <c r="A560" s="166"/>
      <c r="B560" s="495"/>
      <c r="C560" s="495"/>
      <c r="D560" s="495"/>
      <c r="E560" s="19"/>
    </row>
    <row r="561" spans="1:5" ht="17.25" thickBot="1">
      <c r="A561" s="618"/>
      <c r="B561" s="576"/>
      <c r="C561" s="576"/>
      <c r="D561" s="576"/>
      <c r="E561" s="576"/>
    </row>
    <row r="562" spans="1:5" ht="17.25" thickBot="1">
      <c r="A562" s="1074" t="s">
        <v>338</v>
      </c>
      <c r="B562" s="1192"/>
      <c r="C562" s="1192"/>
      <c r="D562" s="1192"/>
      <c r="E562" s="1157"/>
    </row>
    <row r="563" spans="1:5" ht="17.25" thickBot="1">
      <c r="A563" s="166"/>
      <c r="B563" s="495"/>
      <c r="C563" s="495"/>
      <c r="D563" s="495"/>
      <c r="E563" s="19"/>
    </row>
    <row r="564" spans="1:5" ht="17.25" thickBot="1">
      <c r="A564" s="166"/>
      <c r="B564" s="495"/>
      <c r="C564" s="495"/>
      <c r="D564" s="495"/>
      <c r="E564" s="19"/>
    </row>
    <row r="565" spans="1:5" ht="17.25" thickBot="1">
      <c r="A565" s="166"/>
      <c r="B565" s="495"/>
      <c r="C565" s="495"/>
      <c r="D565" s="495"/>
      <c r="E565" s="19"/>
    </row>
    <row r="566" spans="1:5" ht="17.25" thickBot="1">
      <c r="A566" s="618"/>
      <c r="B566" s="576"/>
      <c r="C566" s="576"/>
      <c r="D566" s="576"/>
      <c r="E566" s="576"/>
    </row>
    <row r="567" spans="1:5">
      <c r="A567" s="1351" t="s">
        <v>339</v>
      </c>
      <c r="B567" s="1352"/>
      <c r="C567" s="1352"/>
      <c r="D567" s="1352"/>
      <c r="E567" s="1353"/>
    </row>
    <row r="568" spans="1:5" ht="17.25" thickBot="1">
      <c r="A568" s="1354" t="s">
        <v>340</v>
      </c>
      <c r="B568" s="1355"/>
      <c r="C568" s="1355"/>
      <c r="D568" s="1355"/>
      <c r="E568" s="1356"/>
    </row>
    <row r="569" spans="1:5" ht="17.25" thickBot="1">
      <c r="A569" s="166"/>
      <c r="B569" s="495"/>
      <c r="C569" s="495"/>
      <c r="D569" s="495"/>
      <c r="E569" s="19"/>
    </row>
    <row r="570" spans="1:5" ht="17.25" thickBot="1">
      <c r="A570" s="166"/>
      <c r="B570" s="495"/>
      <c r="C570" s="495"/>
      <c r="D570" s="495"/>
      <c r="E570" s="19"/>
    </row>
    <row r="571" spans="1:5" ht="17.25" thickBot="1">
      <c r="A571" s="166"/>
      <c r="B571" s="495"/>
      <c r="C571" s="495"/>
      <c r="D571" s="495"/>
      <c r="E571" s="19"/>
    </row>
    <row r="572" spans="1:5" ht="17.25" thickBot="1">
      <c r="A572" s="1074" t="s">
        <v>341</v>
      </c>
      <c r="B572" s="1192"/>
      <c r="C572" s="1192"/>
      <c r="D572" s="1192"/>
      <c r="E572" s="1075"/>
    </row>
    <row r="573" spans="1:5" ht="17.25" thickBot="1">
      <c r="A573" s="166"/>
      <c r="B573" s="495"/>
      <c r="C573" s="495"/>
      <c r="D573" s="495"/>
      <c r="E573" s="19"/>
    </row>
    <row r="574" spans="1:5" ht="17.25" thickBot="1">
      <c r="A574" s="166"/>
      <c r="B574" s="495"/>
      <c r="C574" s="495"/>
      <c r="D574" s="495"/>
      <c r="E574" s="19"/>
    </row>
    <row r="575" spans="1:5" ht="17.25" thickBot="1">
      <c r="A575" s="166"/>
      <c r="B575" s="495"/>
      <c r="C575" s="495"/>
      <c r="D575" s="495"/>
      <c r="E575" s="19"/>
    </row>
    <row r="576" spans="1:5" ht="17.25" thickBot="1">
      <c r="A576" s="618"/>
      <c r="B576" s="576"/>
      <c r="C576" s="576"/>
      <c r="D576" s="576"/>
      <c r="E576" s="576"/>
    </row>
    <row r="577" spans="1:5">
      <c r="A577" s="1351" t="s">
        <v>342</v>
      </c>
      <c r="B577" s="1352"/>
      <c r="C577" s="1352"/>
      <c r="D577" s="1352"/>
      <c r="E577" s="1353"/>
    </row>
    <row r="578" spans="1:5" ht="17.25" thickBot="1">
      <c r="A578" s="1354" t="s">
        <v>343</v>
      </c>
      <c r="B578" s="1355"/>
      <c r="C578" s="1355"/>
      <c r="D578" s="1355"/>
      <c r="E578" s="1356"/>
    </row>
    <row r="579" spans="1:5" ht="17.25" thickBot="1">
      <c r="A579" s="166"/>
      <c r="B579" s="495"/>
      <c r="C579" s="495"/>
      <c r="D579" s="495"/>
      <c r="E579" s="19"/>
    </row>
    <row r="580" spans="1:5" ht="17.25" thickBot="1">
      <c r="A580" s="166"/>
      <c r="B580" s="495"/>
      <c r="C580" s="495"/>
      <c r="D580" s="495"/>
      <c r="E580" s="19"/>
    </row>
    <row r="581" spans="1:5" ht="17.25" thickBot="1">
      <c r="A581" s="166"/>
      <c r="B581" s="495"/>
      <c r="C581" s="495"/>
      <c r="D581" s="495"/>
      <c r="E581" s="19"/>
    </row>
    <row r="582" spans="1:5" ht="17.25" thickBot="1">
      <c r="A582" s="618"/>
      <c r="B582" s="576"/>
      <c r="C582" s="576"/>
      <c r="D582" s="576"/>
      <c r="E582" s="576"/>
    </row>
    <row r="583" spans="1:5" ht="17.25" thickBot="1">
      <c r="A583" s="1074" t="s">
        <v>344</v>
      </c>
      <c r="B583" s="1192"/>
      <c r="C583" s="1192"/>
      <c r="D583" s="1192"/>
      <c r="E583" s="1157"/>
    </row>
    <row r="584" spans="1:5" ht="17.25" thickBot="1">
      <c r="A584" s="166"/>
      <c r="B584" s="495"/>
      <c r="C584" s="495"/>
      <c r="D584" s="495"/>
      <c r="E584" s="19"/>
    </row>
    <row r="585" spans="1:5" ht="17.25" thickBot="1">
      <c r="A585" s="166"/>
      <c r="B585" s="495"/>
      <c r="C585" s="495"/>
      <c r="D585" s="495"/>
      <c r="E585" s="19"/>
    </row>
    <row r="586" spans="1:5" ht="17.25" thickBot="1">
      <c r="A586" s="166"/>
      <c r="B586" s="495"/>
      <c r="C586" s="495"/>
      <c r="D586" s="495"/>
      <c r="E586" s="19"/>
    </row>
    <row r="587" spans="1:5">
      <c r="A587" s="139"/>
    </row>
    <row r="588" spans="1:5">
      <c r="A588" s="1089" t="s">
        <v>265</v>
      </c>
      <c r="B588" s="1089"/>
      <c r="C588" s="1089"/>
      <c r="D588" s="1089"/>
      <c r="E588" s="1089"/>
    </row>
    <row r="589" spans="1:5" ht="17.25" thickBot="1">
      <c r="A589" s="1093"/>
      <c r="B589" s="1093"/>
      <c r="C589" s="1093"/>
      <c r="D589" s="1093"/>
      <c r="E589" s="1093"/>
    </row>
    <row r="590" spans="1:5" ht="17.25" thickBot="1">
      <c r="A590" s="152"/>
      <c r="B590" s="495"/>
      <c r="C590" s="495"/>
      <c r="D590" s="495"/>
      <c r="E590" s="495"/>
    </row>
    <row r="591" spans="1:5" ht="17.25" thickBot="1">
      <c r="A591" s="152"/>
      <c r="B591" s="495"/>
      <c r="C591" s="495"/>
      <c r="D591" s="495"/>
      <c r="E591" s="495"/>
    </row>
    <row r="592" spans="1:5">
      <c r="A592" s="139"/>
    </row>
    <row r="593" spans="1:10" ht="18.75">
      <c r="A593" s="140" t="s">
        <v>2758</v>
      </c>
    </row>
    <row r="594" spans="1:10">
      <c r="A594" s="493"/>
    </row>
    <row r="595" spans="1:10">
      <c r="A595" s="151" t="s">
        <v>57</v>
      </c>
    </row>
    <row r="596" spans="1:10" ht="17.25" thickBot="1"/>
    <row r="597" spans="1:10" ht="17.25" thickBot="1">
      <c r="A597" s="142" t="s">
        <v>13</v>
      </c>
      <c r="B597" s="489"/>
      <c r="C597" s="499" t="s">
        <v>14</v>
      </c>
      <c r="D597" s="561" t="s">
        <v>318</v>
      </c>
    </row>
    <row r="598" spans="1:10">
      <c r="A598" s="151" t="s">
        <v>161</v>
      </c>
    </row>
    <row r="599" spans="1:10" ht="17.25" thickBot="1"/>
    <row r="600" spans="1:10" ht="32.25" customHeight="1" thickBot="1">
      <c r="A600" s="168" t="s">
        <v>345</v>
      </c>
      <c r="B600" s="44" t="s">
        <v>347</v>
      </c>
      <c r="C600" s="44" t="s">
        <v>347</v>
      </c>
      <c r="D600" s="1347" t="s">
        <v>350</v>
      </c>
      <c r="E600" s="1331" t="s">
        <v>351</v>
      </c>
      <c r="F600" s="1331" t="s">
        <v>352</v>
      </c>
      <c r="G600" s="1331" t="s">
        <v>353</v>
      </c>
      <c r="H600" s="1347" t="s">
        <v>354</v>
      </c>
      <c r="I600" s="1074" t="s">
        <v>355</v>
      </c>
      <c r="J600" s="1075"/>
    </row>
    <row r="601" spans="1:10" ht="17.25" thickBot="1">
      <c r="A601" s="169" t="s">
        <v>346</v>
      </c>
      <c r="B601" s="498" t="s">
        <v>348</v>
      </c>
      <c r="C601" s="498" t="s">
        <v>349</v>
      </c>
      <c r="D601" s="1348"/>
      <c r="E601" s="1332"/>
      <c r="F601" s="1332"/>
      <c r="G601" s="1332"/>
      <c r="H601" s="1348"/>
      <c r="I601" s="498" t="s">
        <v>13</v>
      </c>
      <c r="J601" s="498"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17"/>
      <c r="C604" s="408"/>
      <c r="D604" s="408"/>
      <c r="E604" s="408"/>
    </row>
    <row r="605" spans="1:10" ht="15.75" customHeight="1" thickBot="1">
      <c r="A605" s="210" t="s">
        <v>2876</v>
      </c>
      <c r="B605" s="619"/>
      <c r="C605" s="619"/>
      <c r="D605" s="619"/>
      <c r="E605" s="619"/>
    </row>
    <row r="606" spans="1:10" ht="17.25" thickBot="1">
      <c r="A606" s="152"/>
      <c r="B606" s="495"/>
      <c r="C606" s="495"/>
      <c r="D606" s="495"/>
      <c r="E606" s="495"/>
    </row>
    <row r="607" spans="1:10" ht="17.25" thickBot="1">
      <c r="A607" s="152"/>
      <c r="B607" s="495"/>
      <c r="C607" s="495"/>
      <c r="D607" s="495"/>
      <c r="E607" s="495"/>
    </row>
    <row r="608" spans="1:10">
      <c r="A608" s="493"/>
    </row>
    <row r="609" spans="1:5" ht="18.75">
      <c r="A609" s="140" t="s">
        <v>356</v>
      </c>
    </row>
    <row r="610" spans="1:5">
      <c r="A610" s="493" t="s">
        <v>357</v>
      </c>
    </row>
    <row r="611" spans="1:5" ht="17.25" thickBot="1">
      <c r="A611" s="139"/>
    </row>
    <row r="612" spans="1:5" ht="17.25" thickBot="1">
      <c r="A612" s="149" t="s">
        <v>13</v>
      </c>
      <c r="B612" s="561" t="s">
        <v>318</v>
      </c>
      <c r="C612" s="33" t="s">
        <v>14</v>
      </c>
      <c r="D612" s="32"/>
    </row>
    <row r="614" spans="1:5" ht="18.75">
      <c r="A614" s="140" t="s">
        <v>3580</v>
      </c>
    </row>
    <row r="615" spans="1:5" ht="17.25" thickBot="1"/>
    <row r="616" spans="1:5" ht="17.25" thickBot="1">
      <c r="A616" s="1074" t="s">
        <v>358</v>
      </c>
      <c r="B616" s="1192"/>
      <c r="C616" s="1192"/>
      <c r="D616" s="1192"/>
      <c r="E616" s="1157"/>
    </row>
    <row r="617" spans="1:5" ht="17.25" thickBot="1">
      <c r="A617" s="1276"/>
      <c r="B617" s="1330"/>
      <c r="C617" s="1330"/>
      <c r="D617" s="1330"/>
      <c r="E617" s="1277"/>
    </row>
    <row r="618" spans="1:5" ht="17.25" thickBot="1">
      <c r="A618" s="169" t="s">
        <v>359</v>
      </c>
      <c r="B618" s="498" t="s">
        <v>360</v>
      </c>
      <c r="C618" s="498" t="s">
        <v>361</v>
      </c>
      <c r="D618" s="498" t="s">
        <v>362</v>
      </c>
      <c r="E618" s="498" t="s">
        <v>363</v>
      </c>
    </row>
    <row r="619" spans="1:5" ht="50.25" thickBot="1">
      <c r="A619" s="172" t="s">
        <v>2867</v>
      </c>
      <c r="B619" s="395" t="s">
        <v>2862</v>
      </c>
      <c r="C619" s="397">
        <v>41526</v>
      </c>
      <c r="D619" s="397">
        <v>42953</v>
      </c>
      <c r="E619" s="19" t="s">
        <v>2869</v>
      </c>
    </row>
    <row r="620" spans="1:5" ht="50.25" thickBot="1">
      <c r="A620" s="172" t="s">
        <v>2867</v>
      </c>
      <c r="B620" s="395" t="s">
        <v>2863</v>
      </c>
      <c r="C620" s="397">
        <v>41586</v>
      </c>
      <c r="D620" s="397">
        <v>43002</v>
      </c>
      <c r="E620" s="19" t="s">
        <v>2870</v>
      </c>
    </row>
    <row r="621" spans="1:5" ht="50.25" thickBot="1">
      <c r="A621" s="172" t="s">
        <v>2868</v>
      </c>
      <c r="B621" s="395" t="s">
        <v>2864</v>
      </c>
      <c r="C621" s="397">
        <v>42425</v>
      </c>
      <c r="D621" s="397">
        <v>43848</v>
      </c>
      <c r="E621" s="19" t="s">
        <v>2871</v>
      </c>
    </row>
    <row r="622" spans="1:5" ht="50.25" thickBot="1">
      <c r="A622" s="172" t="s">
        <v>2868</v>
      </c>
      <c r="B622" s="395" t="s">
        <v>2865</v>
      </c>
      <c r="C622" s="397">
        <v>42438</v>
      </c>
      <c r="D622" s="397">
        <v>43858</v>
      </c>
      <c r="E622" s="398" t="s">
        <v>2872</v>
      </c>
    </row>
    <row r="623" spans="1:5" s="396" customFormat="1" ht="50.25" thickBot="1">
      <c r="A623" s="172" t="s">
        <v>2868</v>
      </c>
      <c r="B623" s="395" t="s">
        <v>2866</v>
      </c>
      <c r="C623" s="397">
        <v>42436</v>
      </c>
      <c r="D623" s="397">
        <v>43858</v>
      </c>
      <c r="E623" s="43" t="s">
        <v>2870</v>
      </c>
    </row>
    <row r="624" spans="1:5" ht="17.25" thickBot="1">
      <c r="A624" s="139"/>
    </row>
    <row r="625" spans="1:5" ht="17.25" thickBot="1">
      <c r="A625" s="1074" t="s">
        <v>364</v>
      </c>
      <c r="B625" s="1192"/>
      <c r="C625" s="1192"/>
      <c r="D625" s="1192"/>
      <c r="E625" s="1157"/>
    </row>
    <row r="626" spans="1:5" ht="17.25" thickBot="1">
      <c r="A626" s="1276"/>
      <c r="B626" s="1330"/>
      <c r="C626" s="1330"/>
      <c r="D626" s="1330"/>
      <c r="E626" s="1277"/>
    </row>
    <row r="627" spans="1:5" ht="17.25" thickBot="1">
      <c r="A627" s="169" t="s">
        <v>359</v>
      </c>
      <c r="B627" s="498" t="s">
        <v>360</v>
      </c>
      <c r="C627" s="498" t="s">
        <v>361</v>
      </c>
      <c r="D627" s="498" t="s">
        <v>153</v>
      </c>
      <c r="E627" s="498"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357" t="s">
        <v>3898</v>
      </c>
      <c r="B633" s="1357"/>
      <c r="C633" s="1357"/>
      <c r="D633" s="1357"/>
      <c r="E633" s="1357"/>
    </row>
    <row r="634" spans="1:5" ht="18.75" customHeight="1" thickBot="1">
      <c r="A634" s="1358"/>
      <c r="B634" s="1358"/>
      <c r="C634" s="1358"/>
      <c r="D634" s="1358"/>
      <c r="E634" s="1358"/>
    </row>
    <row r="635" spans="1:5" ht="17.25" thickBot="1">
      <c r="A635" s="152" t="s">
        <v>3646</v>
      </c>
      <c r="B635" s="495"/>
      <c r="C635" s="495"/>
      <c r="D635" s="495"/>
      <c r="E635" s="495"/>
    </row>
    <row r="636" spans="1:5" ht="17.25" thickBot="1">
      <c r="A636" s="152"/>
      <c r="B636" s="495"/>
      <c r="C636" s="495"/>
      <c r="D636" s="495"/>
      <c r="E636" s="495"/>
    </row>
    <row r="637" spans="1:5">
      <c r="A637" s="139"/>
    </row>
    <row r="638" spans="1:5">
      <c r="A638" s="139"/>
    </row>
    <row r="639" spans="1:5" ht="18.75">
      <c r="A639" s="140" t="s">
        <v>365</v>
      </c>
    </row>
    <row r="640" spans="1:5">
      <c r="A640" s="493" t="s">
        <v>366</v>
      </c>
    </row>
    <row r="641" spans="1:4" ht="17.25" thickBot="1">
      <c r="A641" s="139"/>
    </row>
    <row r="642" spans="1:4" ht="17.25" thickBot="1">
      <c r="A642" s="149" t="s">
        <v>13</v>
      </c>
      <c r="B642" s="686" t="s">
        <v>318</v>
      </c>
      <c r="C642" s="33" t="s">
        <v>14</v>
      </c>
      <c r="D642" s="32"/>
    </row>
    <row r="644" spans="1:4" ht="18.75">
      <c r="A644" s="140" t="s">
        <v>3580</v>
      </c>
    </row>
    <row r="646" spans="1:4">
      <c r="B646" s="170" t="s">
        <v>367</v>
      </c>
      <c r="C646" s="576"/>
    </row>
    <row r="647" spans="1:4">
      <c r="B647" s="618"/>
      <c r="C647" s="576"/>
    </row>
    <row r="648" spans="1:4" ht="17.25" thickBot="1">
      <c r="B648" s="45" t="s">
        <v>368</v>
      </c>
      <c r="C648" s="45"/>
    </row>
    <row r="649" spans="1:4" ht="17.25" thickBot="1">
      <c r="B649" s="171" t="s">
        <v>369</v>
      </c>
      <c r="C649" s="409"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9">
        <v>2</v>
      </c>
      <c r="D662" s="499">
        <v>3</v>
      </c>
      <c r="E662" s="499">
        <v>4</v>
      </c>
      <c r="F662" s="499">
        <v>5</v>
      </c>
      <c r="G662" s="576"/>
    </row>
    <row r="663" spans="1:7" ht="17.25" thickBot="1">
      <c r="A663" s="164" t="s">
        <v>378</v>
      </c>
      <c r="B663" s="19"/>
      <c r="C663" s="19"/>
      <c r="D663" s="19"/>
      <c r="E663" s="19"/>
      <c r="F663" s="19"/>
      <c r="G663" s="576"/>
    </row>
    <row r="664" spans="1:7" ht="17.25" thickBot="1">
      <c r="A664" s="143" t="s">
        <v>379</v>
      </c>
      <c r="B664" s="46"/>
      <c r="C664" s="19"/>
      <c r="D664" s="19"/>
      <c r="E664" s="19"/>
      <c r="F664" s="19"/>
      <c r="G664" s="576"/>
    </row>
    <row r="665" spans="1:7" ht="17.25" thickBot="1">
      <c r="A665" s="143" t="s">
        <v>380</v>
      </c>
      <c r="B665" s="19"/>
      <c r="C665" s="19"/>
      <c r="D665" s="19"/>
      <c r="E665" s="19"/>
      <c r="F665" s="19"/>
      <c r="G665" s="576"/>
    </row>
    <row r="666" spans="1:7" ht="17.25" thickBot="1">
      <c r="A666" s="143" t="s">
        <v>381</v>
      </c>
      <c r="B666" s="19"/>
      <c r="C666" s="19"/>
      <c r="D666" s="19"/>
      <c r="E666" s="19"/>
      <c r="F666" s="19"/>
      <c r="G666" s="576"/>
    </row>
    <row r="667" spans="1:7" ht="17.25" thickBot="1">
      <c r="A667" s="143" t="s">
        <v>50</v>
      </c>
      <c r="B667" s="19"/>
      <c r="C667" s="19"/>
      <c r="D667" s="19"/>
      <c r="E667" s="19"/>
      <c r="F667" s="19"/>
      <c r="G667" s="576"/>
    </row>
    <row r="668" spans="1:7" ht="17.25" thickBot="1">
      <c r="A668" s="143" t="s">
        <v>382</v>
      </c>
      <c r="B668" s="19"/>
      <c r="C668" s="19"/>
      <c r="D668" s="19"/>
      <c r="E668" s="19"/>
      <c r="F668" s="19"/>
      <c r="G668" s="576"/>
    </row>
    <row r="669" spans="1:7" ht="17.25" thickBot="1">
      <c r="A669" s="143" t="s">
        <v>383</v>
      </c>
      <c r="B669" s="19"/>
      <c r="C669" s="19"/>
      <c r="D669" s="19"/>
      <c r="E669" s="19"/>
      <c r="F669" s="19"/>
      <c r="G669" s="576"/>
    </row>
    <row r="670" spans="1:7" ht="17.25" thickBot="1">
      <c r="A670" s="143" t="s">
        <v>384</v>
      </c>
      <c r="B670" s="19"/>
      <c r="C670" s="19"/>
      <c r="D670" s="19"/>
      <c r="E670" s="19"/>
      <c r="F670" s="19"/>
      <c r="G670" s="576"/>
    </row>
    <row r="671" spans="1:7" ht="17.25" thickBot="1">
      <c r="A671" s="143" t="s">
        <v>385</v>
      </c>
      <c r="B671" s="19"/>
      <c r="C671" s="19"/>
      <c r="D671" s="19"/>
      <c r="E671" s="19"/>
      <c r="F671" s="19"/>
      <c r="G671" s="576"/>
    </row>
    <row r="672" spans="1:7">
      <c r="A672" s="170" t="s">
        <v>386</v>
      </c>
      <c r="B672" s="576"/>
      <c r="C672" s="576"/>
      <c r="D672" s="576"/>
      <c r="E672" s="576"/>
      <c r="F672" s="576"/>
      <c r="G672" s="576"/>
    </row>
    <row r="673" spans="1:7" ht="16.5" customHeight="1">
      <c r="A673" s="1327" t="s">
        <v>387</v>
      </c>
      <c r="B673" s="1327"/>
      <c r="C673" s="1327"/>
      <c r="D673" s="1327"/>
      <c r="E673" s="1327"/>
      <c r="F673" s="1327"/>
      <c r="G673" s="576"/>
    </row>
    <row r="674" spans="1:7" ht="16.5" customHeight="1">
      <c r="A674" s="1327" t="s">
        <v>388</v>
      </c>
      <c r="B674" s="1327"/>
      <c r="C674" s="1327"/>
      <c r="D674" s="1327"/>
      <c r="E674" s="1327"/>
      <c r="F674" s="1327"/>
      <c r="G674" s="576"/>
    </row>
    <row r="675" spans="1:7" ht="16.5" customHeight="1">
      <c r="A675" s="1327" t="s">
        <v>389</v>
      </c>
      <c r="B675" s="1327"/>
      <c r="C675" s="1327"/>
      <c r="D675" s="1327"/>
      <c r="E675" s="1327"/>
      <c r="F675" s="1327"/>
      <c r="G675" s="1327"/>
    </row>
    <row r="676" spans="1:7">
      <c r="A676" s="139"/>
    </row>
    <row r="677" spans="1:7">
      <c r="A677" s="139"/>
    </row>
    <row r="678" spans="1:7" ht="15" customHeight="1">
      <c r="B678" s="965"/>
      <c r="C678" s="408"/>
      <c r="D678" s="408"/>
      <c r="E678" s="1328"/>
    </row>
    <row r="679" spans="1:7" ht="15.75" customHeight="1" thickBot="1">
      <c r="A679" s="408" t="s">
        <v>3609</v>
      </c>
      <c r="B679" s="970"/>
      <c r="C679" s="970"/>
      <c r="D679" s="970"/>
      <c r="E679" s="1329"/>
    </row>
    <row r="680" spans="1:7" ht="17.25" thickBot="1">
      <c r="A680" s="152"/>
      <c r="B680" s="495"/>
      <c r="C680" s="495"/>
      <c r="D680" s="495"/>
      <c r="E680" s="495"/>
    </row>
    <row r="681" spans="1:7" ht="17.25" thickBot="1">
      <c r="A681" s="152"/>
      <c r="B681" s="495"/>
      <c r="C681" s="495"/>
      <c r="D681" s="495"/>
      <c r="E681" s="495"/>
    </row>
    <row r="682" spans="1:7">
      <c r="A682" s="139"/>
    </row>
    <row r="683" spans="1:7" ht="18.75">
      <c r="A683" s="140" t="s">
        <v>390</v>
      </c>
    </row>
    <row r="684" spans="1:7">
      <c r="A684" s="493" t="s">
        <v>391</v>
      </c>
    </row>
    <row r="685" spans="1:7" ht="17.25" thickBot="1">
      <c r="A685" s="139"/>
    </row>
    <row r="686" spans="1:7" ht="17.25" thickBot="1">
      <c r="A686" s="149" t="s">
        <v>13</v>
      </c>
      <c r="B686" s="32"/>
      <c r="C686" s="33" t="s">
        <v>14</v>
      </c>
      <c r="D686" s="552" t="s">
        <v>318</v>
      </c>
    </row>
    <row r="687" spans="1:7" ht="17.25" thickBot="1">
      <c r="A687" s="139" t="s">
        <v>57</v>
      </c>
    </row>
    <row r="688" spans="1:7" ht="50.25" thickBot="1">
      <c r="A688" s="174" t="s">
        <v>392</v>
      </c>
      <c r="B688" s="47" t="s">
        <v>393</v>
      </c>
      <c r="C688" s="47" t="s">
        <v>394</v>
      </c>
      <c r="D688" s="48" t="s">
        <v>395</v>
      </c>
    </row>
    <row r="689" spans="1:5">
      <c r="A689" s="1341" t="s">
        <v>396</v>
      </c>
      <c r="B689" s="1344"/>
      <c r="C689" s="1344"/>
      <c r="D689" s="51"/>
    </row>
    <row r="690" spans="1:5">
      <c r="A690" s="1342"/>
      <c r="B690" s="1345"/>
      <c r="C690" s="1345"/>
      <c r="D690" s="49" t="s">
        <v>258</v>
      </c>
    </row>
    <row r="691" spans="1:5" ht="17.25" thickBot="1">
      <c r="A691" s="1343"/>
      <c r="B691" s="1346"/>
      <c r="C691" s="1346"/>
      <c r="D691" s="54"/>
    </row>
    <row r="692" spans="1:5" ht="17.25" thickBot="1">
      <c r="A692" s="175" t="s">
        <v>397</v>
      </c>
      <c r="B692" s="52"/>
      <c r="C692" s="52"/>
      <c r="D692" s="53"/>
    </row>
    <row r="693" spans="1:5" ht="17.25" thickBot="1">
      <c r="A693" s="500" t="s">
        <v>398</v>
      </c>
      <c r="B693" s="54"/>
      <c r="C693" s="55"/>
      <c r="D693" s="52"/>
    </row>
    <row r="694" spans="1:5" ht="17.25" customHeight="1">
      <c r="A694" s="1341" t="s">
        <v>399</v>
      </c>
      <c r="B694" s="1349"/>
      <c r="C694" s="1344"/>
      <c r="D694" s="1333"/>
    </row>
    <row r="695" spans="1:5" ht="17.25" thickBot="1">
      <c r="A695" s="1343"/>
      <c r="B695" s="1350"/>
      <c r="C695" s="1334"/>
      <c r="D695" s="1334"/>
    </row>
    <row r="696" spans="1:5" ht="17.25" thickBot="1">
      <c r="A696" s="176" t="s">
        <v>400</v>
      </c>
      <c r="B696" s="56"/>
      <c r="C696" s="56"/>
      <c r="D696" s="57"/>
    </row>
    <row r="697" spans="1:5" ht="17.25" thickBot="1">
      <c r="A697" s="177" t="s">
        <v>401</v>
      </c>
      <c r="B697" s="58"/>
      <c r="C697" s="59"/>
      <c r="D697" s="57"/>
    </row>
    <row r="698" spans="1:5">
      <c r="A698" s="178" t="s">
        <v>78</v>
      </c>
      <c r="B698" s="1335"/>
      <c r="C698" s="1337"/>
      <c r="D698" s="1339"/>
    </row>
    <row r="699" spans="1:5" ht="17.25" thickBot="1">
      <c r="A699" s="176" t="s">
        <v>402</v>
      </c>
      <c r="B699" s="1336"/>
      <c r="C699" s="1338"/>
      <c r="D699" s="1340"/>
    </row>
    <row r="700" spans="1:5">
      <c r="A700" s="493"/>
    </row>
    <row r="701" spans="1:5">
      <c r="A701" s="1089" t="s">
        <v>265</v>
      </c>
      <c r="B701" s="1089"/>
      <c r="C701" s="1089"/>
      <c r="D701" s="1089"/>
      <c r="E701" s="1089"/>
    </row>
    <row r="702" spans="1:5" ht="17.25" thickBot="1">
      <c r="A702" s="1093"/>
      <c r="B702" s="1093"/>
      <c r="C702" s="1093"/>
      <c r="D702" s="1093"/>
      <c r="E702" s="1093"/>
    </row>
    <row r="703" spans="1:5" ht="17.25" thickBot="1">
      <c r="A703" s="152"/>
      <c r="B703" s="495"/>
      <c r="C703" s="495"/>
      <c r="D703" s="495"/>
      <c r="E703" s="495"/>
    </row>
    <row r="704" spans="1:5" ht="17.25" thickBot="1">
      <c r="A704" s="152"/>
      <c r="B704" s="495"/>
      <c r="C704" s="495"/>
      <c r="D704" s="495"/>
      <c r="E704" s="495"/>
    </row>
    <row r="705" spans="1:9">
      <c r="A705" s="493"/>
    </row>
    <row r="706" spans="1:9">
      <c r="A706" s="139"/>
    </row>
    <row r="707" spans="1:9" ht="18.75">
      <c r="A707" s="140"/>
    </row>
    <row r="708" spans="1:9" ht="37.5" thickBot="1">
      <c r="A708" s="140" t="s">
        <v>3581</v>
      </c>
      <c r="B708" s="41" t="s">
        <v>3557</v>
      </c>
    </row>
    <row r="709" spans="1:9" ht="17.25" thickBot="1">
      <c r="A709" s="1306" t="s">
        <v>403</v>
      </c>
      <c r="B709" s="1308" t="s">
        <v>404</v>
      </c>
      <c r="C709" s="1308" t="s">
        <v>405</v>
      </c>
      <c r="D709" s="1292" t="s">
        <v>406</v>
      </c>
      <c r="E709" s="1293"/>
      <c r="F709" s="1293"/>
      <c r="G709" s="1293"/>
      <c r="H709" s="1293"/>
      <c r="I709" s="1305"/>
    </row>
    <row r="710" spans="1:9" ht="33.75" thickBot="1">
      <c r="A710" s="1307"/>
      <c r="B710" s="1309"/>
      <c r="C710" s="1309"/>
      <c r="D710" s="60" t="s">
        <v>347</v>
      </c>
      <c r="E710" s="1274" t="s">
        <v>407</v>
      </c>
      <c r="F710" s="1313"/>
      <c r="G710" s="60" t="s">
        <v>408</v>
      </c>
      <c r="H710" s="501" t="s">
        <v>409</v>
      </c>
      <c r="I710" s="61" t="s">
        <v>410</v>
      </c>
    </row>
    <row r="711" spans="1:9" ht="17.25" thickBot="1">
      <c r="A711" s="143"/>
      <c r="B711" s="495"/>
      <c r="C711" s="8"/>
      <c r="D711" s="43"/>
      <c r="E711" s="1267" t="s">
        <v>411</v>
      </c>
      <c r="F711" s="1288"/>
      <c r="G711" s="486"/>
      <c r="H711" s="486"/>
      <c r="I711" s="486"/>
    </row>
    <row r="712" spans="1:9" ht="17.25" thickBot="1">
      <c r="A712" s="143"/>
      <c r="B712" s="495"/>
      <c r="C712" s="8"/>
      <c r="D712" s="7"/>
      <c r="E712" s="1267" t="s">
        <v>411</v>
      </c>
      <c r="F712" s="1288"/>
      <c r="G712" s="19"/>
      <c r="H712" s="19"/>
      <c r="I712" s="19"/>
    </row>
    <row r="713" spans="1:9" ht="17.25" thickBot="1">
      <c r="A713" s="143"/>
      <c r="B713" s="495"/>
      <c r="C713" s="8"/>
      <c r="D713" s="7"/>
      <c r="E713" s="1267" t="s">
        <v>411</v>
      </c>
      <c r="F713" s="1288"/>
      <c r="G713" s="19"/>
      <c r="H713" s="19"/>
      <c r="I713" s="19"/>
    </row>
    <row r="714" spans="1:9" ht="17.25" thickBot="1">
      <c r="A714" s="143"/>
      <c r="B714" s="495"/>
      <c r="C714" s="8"/>
      <c r="D714" s="7"/>
      <c r="E714" s="1267" t="s">
        <v>411</v>
      </c>
      <c r="F714" s="1288"/>
      <c r="G714" s="19"/>
      <c r="H714" s="19"/>
      <c r="I714" s="19"/>
    </row>
    <row r="715" spans="1:9" ht="17.25" thickBot="1">
      <c r="A715" s="143"/>
      <c r="B715" s="495"/>
      <c r="C715" s="8"/>
      <c r="D715" s="7"/>
      <c r="E715" s="1267" t="s">
        <v>411</v>
      </c>
      <c r="F715" s="1288"/>
      <c r="G715" s="19"/>
      <c r="H715" s="19"/>
      <c r="I715" s="19"/>
    </row>
    <row r="716" spans="1:9" ht="17.25" thickBot="1">
      <c r="A716" s="179"/>
      <c r="B716" s="62"/>
      <c r="C716" s="62"/>
      <c r="D716" s="1292" t="s">
        <v>412</v>
      </c>
      <c r="E716" s="1293"/>
      <c r="F716" s="1293"/>
      <c r="G716" s="1293"/>
      <c r="H716" s="1305"/>
      <c r="I716" s="19" t="s">
        <v>413</v>
      </c>
    </row>
    <row r="717" spans="1:9" ht="17.25" thickBot="1">
      <c r="A717" s="1306" t="s">
        <v>403</v>
      </c>
      <c r="B717" s="1308" t="s">
        <v>404</v>
      </c>
      <c r="C717" s="1308" t="s">
        <v>405</v>
      </c>
      <c r="D717" s="1310" t="s">
        <v>414</v>
      </c>
      <c r="E717" s="1311"/>
      <c r="F717" s="1311"/>
      <c r="G717" s="1311"/>
      <c r="H717" s="1311"/>
      <c r="I717" s="1312"/>
    </row>
    <row r="718" spans="1:9" ht="33.75" thickBot="1">
      <c r="A718" s="1307"/>
      <c r="B718" s="1309"/>
      <c r="C718" s="1309"/>
      <c r="D718" s="60" t="s">
        <v>347</v>
      </c>
      <c r="E718" s="60" t="s">
        <v>407</v>
      </c>
      <c r="F718" s="1274" t="s">
        <v>408</v>
      </c>
      <c r="G718" s="1313"/>
      <c r="H718" s="501" t="s">
        <v>409</v>
      </c>
      <c r="I718" s="61" t="s">
        <v>410</v>
      </c>
    </row>
    <row r="719" spans="1:9" ht="17.25" thickBot="1">
      <c r="A719" s="143"/>
      <c r="B719" s="495"/>
      <c r="C719" s="8"/>
      <c r="D719" s="43"/>
      <c r="E719" s="486" t="s">
        <v>411</v>
      </c>
      <c r="F719" s="1267"/>
      <c r="G719" s="1288"/>
      <c r="H719" s="486"/>
      <c r="I719" s="486"/>
    </row>
    <row r="720" spans="1:9" ht="17.25" thickBot="1">
      <c r="A720" s="143"/>
      <c r="B720" s="495"/>
      <c r="C720" s="8"/>
      <c r="D720" s="7"/>
      <c r="E720" s="19" t="s">
        <v>411</v>
      </c>
      <c r="F720" s="1267"/>
      <c r="G720" s="1288"/>
      <c r="H720" s="19"/>
      <c r="I720" s="19"/>
    </row>
    <row r="721" spans="1:9" ht="17.25" thickBot="1">
      <c r="A721" s="143"/>
      <c r="B721" s="495"/>
      <c r="C721" s="8"/>
      <c r="D721" s="7"/>
      <c r="E721" s="19" t="s">
        <v>411</v>
      </c>
      <c r="F721" s="1267"/>
      <c r="G721" s="1288"/>
      <c r="H721" s="19"/>
      <c r="I721" s="19"/>
    </row>
    <row r="722" spans="1:9" ht="17.25" thickBot="1">
      <c r="A722" s="143"/>
      <c r="B722" s="495"/>
      <c r="C722" s="8"/>
      <c r="D722" s="7"/>
      <c r="E722" s="19" t="s">
        <v>411</v>
      </c>
      <c r="F722" s="1267"/>
      <c r="G722" s="1288"/>
      <c r="H722" s="19"/>
      <c r="I722" s="19"/>
    </row>
    <row r="723" spans="1:9" ht="17.25" thickBot="1">
      <c r="A723" s="143"/>
      <c r="B723" s="495"/>
      <c r="C723" s="8"/>
      <c r="D723" s="63"/>
      <c r="E723" s="42" t="s">
        <v>411</v>
      </c>
      <c r="F723" s="1267"/>
      <c r="G723" s="1288"/>
      <c r="H723" s="42"/>
      <c r="I723" s="42"/>
    </row>
    <row r="724" spans="1:9" ht="17.25" thickBot="1">
      <c r="A724" s="179"/>
      <c r="B724" s="62"/>
      <c r="C724" s="62"/>
      <c r="D724" s="1292" t="s">
        <v>412</v>
      </c>
      <c r="E724" s="1293"/>
      <c r="F724" s="1293"/>
      <c r="G724" s="1293"/>
      <c r="H724" s="1305"/>
      <c r="I724" s="486" t="s">
        <v>413</v>
      </c>
    </row>
    <row r="725" spans="1:9">
      <c r="A725" s="577"/>
      <c r="B725" s="578"/>
      <c r="C725" s="578"/>
      <c r="D725" s="578"/>
      <c r="E725" s="578"/>
      <c r="F725" s="578"/>
      <c r="G725" s="578"/>
      <c r="H725" s="578"/>
      <c r="I725" s="578"/>
    </row>
    <row r="726" spans="1:9" ht="17.25" thickBot="1">
      <c r="A726" s="493"/>
    </row>
    <row r="727" spans="1:9" ht="17.25" thickBot="1">
      <c r="A727" s="1306" t="s">
        <v>403</v>
      </c>
      <c r="B727" s="1308" t="s">
        <v>404</v>
      </c>
      <c r="C727" s="1308" t="s">
        <v>405</v>
      </c>
      <c r="D727" s="1310" t="s">
        <v>415</v>
      </c>
      <c r="E727" s="1311"/>
      <c r="F727" s="1311"/>
      <c r="G727" s="1311"/>
      <c r="H727" s="1312"/>
    </row>
    <row r="728" spans="1:9" ht="17.25" thickBot="1">
      <c r="A728" s="1307"/>
      <c r="B728" s="1309"/>
      <c r="C728" s="1309"/>
      <c r="D728" s="60" t="s">
        <v>347</v>
      </c>
      <c r="E728" s="60" t="s">
        <v>407</v>
      </c>
      <c r="F728" s="60" t="s">
        <v>408</v>
      </c>
      <c r="G728" s="501" t="s">
        <v>409</v>
      </c>
      <c r="H728" s="61" t="s">
        <v>410</v>
      </c>
    </row>
    <row r="729" spans="1:9" ht="17.25" thickBot="1">
      <c r="A729" s="143"/>
      <c r="B729" s="495"/>
      <c r="C729" s="8"/>
      <c r="D729" s="43"/>
      <c r="E729" s="486" t="s">
        <v>411</v>
      </c>
      <c r="F729" s="486"/>
      <c r="G729" s="486"/>
      <c r="H729" s="486"/>
    </row>
    <row r="730" spans="1:9" ht="17.25" thickBot="1">
      <c r="A730" s="143"/>
      <c r="B730" s="495"/>
      <c r="C730" s="8"/>
      <c r="D730" s="7"/>
      <c r="E730" s="19" t="s">
        <v>411</v>
      </c>
      <c r="F730" s="19"/>
      <c r="G730" s="19"/>
      <c r="H730" s="19"/>
    </row>
    <row r="731" spans="1:9" ht="17.25" thickBot="1">
      <c r="A731" s="143"/>
      <c r="B731" s="495"/>
      <c r="C731" s="8"/>
      <c r="D731" s="7"/>
      <c r="E731" s="19" t="s">
        <v>411</v>
      </c>
      <c r="F731" s="19"/>
      <c r="G731" s="19"/>
      <c r="H731" s="19"/>
    </row>
    <row r="732" spans="1:9" ht="17.25" thickBot="1">
      <c r="A732" s="143"/>
      <c r="B732" s="495"/>
      <c r="C732" s="8"/>
      <c r="D732" s="7"/>
      <c r="E732" s="19" t="s">
        <v>411</v>
      </c>
      <c r="F732" s="19"/>
      <c r="G732" s="19"/>
      <c r="H732" s="19"/>
    </row>
    <row r="733" spans="1:9" ht="17.25" thickBot="1">
      <c r="A733" s="143"/>
      <c r="B733" s="495"/>
      <c r="C733" s="8"/>
      <c r="D733" s="7"/>
      <c r="E733" s="19" t="s">
        <v>411</v>
      </c>
      <c r="F733" s="19"/>
      <c r="G733" s="19"/>
      <c r="H733" s="42"/>
    </row>
    <row r="734" spans="1:9" ht="17.25" thickBot="1">
      <c r="A734" s="179"/>
      <c r="B734" s="62"/>
      <c r="C734" s="62"/>
      <c r="D734" s="1292" t="s">
        <v>412</v>
      </c>
      <c r="E734" s="1293"/>
      <c r="F734" s="1293"/>
      <c r="G734" s="1294"/>
      <c r="H734" s="486" t="s">
        <v>413</v>
      </c>
    </row>
    <row r="735" spans="1:9">
      <c r="A735" s="493"/>
    </row>
    <row r="736" spans="1:9" ht="17.25" thickBot="1">
      <c r="A736" s="493"/>
    </row>
    <row r="737" spans="1:11" ht="39.75" thickBot="1">
      <c r="A737" s="1317" t="s">
        <v>3582</v>
      </c>
      <c r="B737" s="1319" t="s">
        <v>404</v>
      </c>
      <c r="C737" s="1319" t="s">
        <v>405</v>
      </c>
      <c r="D737" s="1321" t="s">
        <v>416</v>
      </c>
      <c r="E737" s="1322"/>
      <c r="F737" s="1322"/>
      <c r="G737" s="1322"/>
      <c r="H737" s="1323"/>
      <c r="I737" s="620" t="s">
        <v>417</v>
      </c>
      <c r="J737" s="620" t="s">
        <v>418</v>
      </c>
      <c r="K737" s="620" t="s">
        <v>419</v>
      </c>
    </row>
    <row r="738" spans="1:11" ht="17.25" thickBot="1">
      <c r="A738" s="1318"/>
      <c r="B738" s="1320"/>
      <c r="C738" s="1320"/>
      <c r="D738" s="621" t="s">
        <v>347</v>
      </c>
      <c r="E738" s="621" t="s">
        <v>407</v>
      </c>
      <c r="F738" s="621" t="s">
        <v>408</v>
      </c>
      <c r="G738" s="622" t="s">
        <v>409</v>
      </c>
      <c r="H738" s="623" t="s">
        <v>410</v>
      </c>
      <c r="I738" s="621"/>
      <c r="J738" s="621"/>
      <c r="K738" s="621"/>
    </row>
    <row r="739" spans="1:11" ht="17.25" thickBot="1">
      <c r="A739" s="624"/>
      <c r="B739" s="625"/>
      <c r="C739" s="626"/>
      <c r="D739" s="627"/>
      <c r="E739" s="628" t="s">
        <v>420</v>
      </c>
      <c r="F739" s="628"/>
      <c r="G739" s="628"/>
      <c r="H739" s="628"/>
      <c r="I739" s="629"/>
      <c r="J739" s="629"/>
      <c r="K739" s="629"/>
    </row>
    <row r="740" spans="1:11" ht="17.25" thickBot="1">
      <c r="A740" s="624"/>
      <c r="B740" s="625"/>
      <c r="C740" s="626"/>
      <c r="D740" s="630"/>
      <c r="E740" s="631" t="s">
        <v>420</v>
      </c>
      <c r="F740" s="631"/>
      <c r="G740" s="631"/>
      <c r="H740" s="631"/>
      <c r="I740" s="629"/>
      <c r="J740" s="629"/>
      <c r="K740" s="629"/>
    </row>
    <row r="741" spans="1:11" ht="17.25" thickBot="1">
      <c r="A741" s="624"/>
      <c r="B741" s="625"/>
      <c r="C741" s="626"/>
      <c r="D741" s="630"/>
      <c r="E741" s="631" t="s">
        <v>420</v>
      </c>
      <c r="F741" s="631"/>
      <c r="G741" s="631"/>
      <c r="H741" s="631"/>
      <c r="I741" s="629"/>
      <c r="J741" s="629"/>
      <c r="K741" s="629"/>
    </row>
    <row r="742" spans="1:11" ht="17.25" thickBot="1">
      <c r="A742" s="624"/>
      <c r="B742" s="625"/>
      <c r="C742" s="626"/>
      <c r="D742" s="630"/>
      <c r="E742" s="631" t="s">
        <v>420</v>
      </c>
      <c r="F742" s="631"/>
      <c r="G742" s="631"/>
      <c r="H742" s="631"/>
      <c r="I742" s="629"/>
      <c r="J742" s="629"/>
      <c r="K742" s="629"/>
    </row>
    <row r="743" spans="1:11" ht="17.25" thickBot="1">
      <c r="A743" s="632"/>
      <c r="B743" s="625"/>
      <c r="C743" s="626"/>
      <c r="D743" s="633"/>
      <c r="E743" s="629" t="s">
        <v>420</v>
      </c>
      <c r="F743" s="629"/>
      <c r="G743" s="629"/>
      <c r="H743" s="629"/>
      <c r="I743" s="629"/>
      <c r="J743" s="629"/>
      <c r="K743" s="629"/>
    </row>
    <row r="744" spans="1:11" ht="17.25" thickBot="1">
      <c r="A744" s="634"/>
      <c r="B744" s="635"/>
      <c r="C744" s="635"/>
      <c r="D744" s="1324" t="s">
        <v>412</v>
      </c>
      <c r="E744" s="1325"/>
      <c r="F744" s="1325"/>
      <c r="G744" s="1326"/>
      <c r="H744" s="628" t="s">
        <v>421</v>
      </c>
      <c r="I744" s="631"/>
      <c r="J744" s="631"/>
      <c r="K744" s="631"/>
    </row>
    <row r="745" spans="1:11" ht="17.25" thickBot="1">
      <c r="A745" s="624" t="s">
        <v>422</v>
      </c>
      <c r="B745" s="1276"/>
      <c r="C745" s="1277"/>
      <c r="D745" s="1314" t="s">
        <v>423</v>
      </c>
      <c r="E745" s="1315"/>
      <c r="F745" s="1315"/>
      <c r="G745" s="1316"/>
      <c r="H745" s="1280"/>
      <c r="I745" s="1277"/>
      <c r="J745" s="631" t="s">
        <v>424</v>
      </c>
      <c r="K745" s="615"/>
    </row>
    <row r="746" spans="1:11">
      <c r="A746" s="636"/>
      <c r="B746" s="637"/>
      <c r="C746" s="637"/>
      <c r="D746" s="638"/>
      <c r="E746" s="638"/>
      <c r="F746" s="638"/>
      <c r="G746" s="638"/>
      <c r="H746" s="637"/>
      <c r="I746" s="637"/>
      <c r="J746" s="639"/>
      <c r="K746" s="637"/>
    </row>
    <row r="747" spans="1:11" ht="19.5" thickBot="1">
      <c r="A747" s="140" t="s">
        <v>3583</v>
      </c>
      <c r="B747" s="140" t="s">
        <v>3557</v>
      </c>
    </row>
    <row r="748" spans="1:11" ht="17.25" thickBot="1">
      <c r="A748" s="1306" t="s">
        <v>403</v>
      </c>
      <c r="B748" s="1308" t="s">
        <v>425</v>
      </c>
      <c r="C748" s="1308" t="s">
        <v>405</v>
      </c>
      <c r="D748" s="1292" t="s">
        <v>406</v>
      </c>
      <c r="E748" s="1293"/>
      <c r="F748" s="1293"/>
      <c r="G748" s="1293"/>
      <c r="H748" s="1293"/>
      <c r="I748" s="1305"/>
    </row>
    <row r="749" spans="1:11" ht="33.75" thickBot="1">
      <c r="A749" s="1307"/>
      <c r="B749" s="1309"/>
      <c r="C749" s="1309"/>
      <c r="D749" s="60" t="s">
        <v>347</v>
      </c>
      <c r="E749" s="1274" t="s">
        <v>407</v>
      </c>
      <c r="F749" s="1313"/>
      <c r="G749" s="60" t="s">
        <v>408</v>
      </c>
      <c r="H749" s="501" t="s">
        <v>409</v>
      </c>
      <c r="I749" s="61" t="s">
        <v>410</v>
      </c>
    </row>
    <row r="750" spans="1:11" ht="17.25" thickBot="1">
      <c r="A750" s="143"/>
      <c r="B750" s="495"/>
      <c r="C750" s="8"/>
      <c r="D750" s="43"/>
      <c r="E750" s="1267" t="s">
        <v>411</v>
      </c>
      <c r="F750" s="1288"/>
      <c r="G750" s="486"/>
      <c r="H750" s="486"/>
      <c r="I750" s="486"/>
    </row>
    <row r="751" spans="1:11" ht="17.25" thickBot="1">
      <c r="A751" s="143"/>
      <c r="B751" s="495"/>
      <c r="C751" s="8"/>
      <c r="D751" s="7"/>
      <c r="E751" s="1267" t="s">
        <v>411</v>
      </c>
      <c r="F751" s="1288"/>
      <c r="G751" s="19"/>
      <c r="H751" s="19"/>
      <c r="I751" s="19"/>
    </row>
    <row r="752" spans="1:11" ht="17.25" thickBot="1">
      <c r="A752" s="143"/>
      <c r="B752" s="495"/>
      <c r="C752" s="8"/>
      <c r="D752" s="7"/>
      <c r="E752" s="1267" t="s">
        <v>411</v>
      </c>
      <c r="F752" s="1288"/>
      <c r="G752" s="19"/>
      <c r="H752" s="19"/>
      <c r="I752" s="19"/>
    </row>
    <row r="753" spans="1:9" ht="17.25" thickBot="1">
      <c r="A753" s="143"/>
      <c r="B753" s="495"/>
      <c r="C753" s="8"/>
      <c r="D753" s="7"/>
      <c r="E753" s="1267" t="s">
        <v>411</v>
      </c>
      <c r="F753" s="1288"/>
      <c r="G753" s="19"/>
      <c r="H753" s="19"/>
      <c r="I753" s="19"/>
    </row>
    <row r="754" spans="1:9" ht="17.25" thickBot="1">
      <c r="A754" s="143"/>
      <c r="B754" s="495"/>
      <c r="C754" s="8"/>
      <c r="D754" s="7"/>
      <c r="E754" s="1267" t="s">
        <v>411</v>
      </c>
      <c r="F754" s="1288"/>
      <c r="G754" s="19"/>
      <c r="H754" s="19"/>
      <c r="I754" s="19"/>
    </row>
    <row r="755" spans="1:9" ht="17.25" thickBot="1">
      <c r="A755" s="179"/>
      <c r="B755" s="62"/>
      <c r="C755" s="62"/>
      <c r="D755" s="1292" t="s">
        <v>412</v>
      </c>
      <c r="E755" s="1293"/>
      <c r="F755" s="1293"/>
      <c r="G755" s="1293"/>
      <c r="H755" s="1305"/>
      <c r="I755" s="19" t="s">
        <v>413</v>
      </c>
    </row>
    <row r="756" spans="1:9" ht="17.25" thickBot="1">
      <c r="A756" s="1306" t="s">
        <v>403</v>
      </c>
      <c r="B756" s="1308" t="s">
        <v>425</v>
      </c>
      <c r="C756" s="1308" t="s">
        <v>405</v>
      </c>
      <c r="D756" s="1310" t="s">
        <v>414</v>
      </c>
      <c r="E756" s="1311"/>
      <c r="F756" s="1311"/>
      <c r="G756" s="1311"/>
      <c r="H756" s="1311"/>
      <c r="I756" s="1312"/>
    </row>
    <row r="757" spans="1:9" ht="33.75" thickBot="1">
      <c r="A757" s="1307"/>
      <c r="B757" s="1309"/>
      <c r="C757" s="1309"/>
      <c r="D757" s="60" t="s">
        <v>347</v>
      </c>
      <c r="E757" s="60" t="s">
        <v>407</v>
      </c>
      <c r="F757" s="1274" t="s">
        <v>408</v>
      </c>
      <c r="G757" s="1313"/>
      <c r="H757" s="501" t="s">
        <v>409</v>
      </c>
      <c r="I757" s="61" t="s">
        <v>410</v>
      </c>
    </row>
    <row r="758" spans="1:9" ht="17.25" thickBot="1">
      <c r="A758" s="143"/>
      <c r="B758" s="495"/>
      <c r="C758" s="8"/>
      <c r="D758" s="43"/>
      <c r="E758" s="486" t="s">
        <v>411</v>
      </c>
      <c r="F758" s="1267"/>
      <c r="G758" s="1288"/>
      <c r="H758" s="486"/>
      <c r="I758" s="486"/>
    </row>
    <row r="759" spans="1:9" ht="17.25" thickBot="1">
      <c r="A759" s="143"/>
      <c r="B759" s="495"/>
      <c r="C759" s="8"/>
      <c r="D759" s="7"/>
      <c r="E759" s="19" t="s">
        <v>411</v>
      </c>
      <c r="F759" s="1267"/>
      <c r="G759" s="1288"/>
      <c r="H759" s="19"/>
      <c r="I759" s="19"/>
    </row>
    <row r="760" spans="1:9" ht="17.25" thickBot="1">
      <c r="A760" s="143"/>
      <c r="B760" s="495"/>
      <c r="C760" s="8"/>
      <c r="D760" s="7"/>
      <c r="E760" s="19" t="s">
        <v>411</v>
      </c>
      <c r="F760" s="1267"/>
      <c r="G760" s="1288"/>
      <c r="H760" s="19"/>
      <c r="I760" s="19"/>
    </row>
    <row r="761" spans="1:9" ht="17.25" thickBot="1">
      <c r="A761" s="143"/>
      <c r="B761" s="495"/>
      <c r="C761" s="8"/>
      <c r="D761" s="7"/>
      <c r="E761" s="19" t="s">
        <v>411</v>
      </c>
      <c r="F761" s="1267"/>
      <c r="G761" s="1288"/>
      <c r="H761" s="19"/>
      <c r="I761" s="19"/>
    </row>
    <row r="762" spans="1:9" ht="17.25" thickBot="1">
      <c r="A762" s="143"/>
      <c r="B762" s="495"/>
      <c r="C762" s="8"/>
      <c r="D762" s="63"/>
      <c r="E762" s="42" t="s">
        <v>411</v>
      </c>
      <c r="F762" s="1267"/>
      <c r="G762" s="1288"/>
      <c r="H762" s="42"/>
      <c r="I762" s="42"/>
    </row>
    <row r="763" spans="1:9" ht="17.25" thickBot="1">
      <c r="A763" s="179"/>
      <c r="B763" s="62"/>
      <c r="C763" s="62"/>
      <c r="D763" s="1292" t="s">
        <v>412</v>
      </c>
      <c r="E763" s="1293"/>
      <c r="F763" s="1293"/>
      <c r="G763" s="1293"/>
      <c r="H763" s="1305"/>
      <c r="I763" s="486" t="s">
        <v>413</v>
      </c>
    </row>
    <row r="764" spans="1:9">
      <c r="A764" s="577"/>
      <c r="B764" s="578"/>
      <c r="C764" s="578"/>
      <c r="D764" s="578"/>
      <c r="E764" s="578"/>
      <c r="F764" s="578"/>
      <c r="G764" s="578"/>
      <c r="H764" s="578"/>
      <c r="I764" s="578"/>
    </row>
    <row r="765" spans="1:9" ht="17.25" thickBot="1">
      <c r="A765" s="493"/>
    </row>
    <row r="766" spans="1:9" ht="17.25" thickBot="1">
      <c r="A766" s="1306" t="s">
        <v>403</v>
      </c>
      <c r="B766" s="1308" t="s">
        <v>425</v>
      </c>
      <c r="C766" s="1308" t="s">
        <v>405</v>
      </c>
      <c r="D766" s="1310" t="s">
        <v>415</v>
      </c>
      <c r="E766" s="1311"/>
      <c r="F766" s="1311"/>
      <c r="G766" s="1311"/>
      <c r="H766" s="1312"/>
    </row>
    <row r="767" spans="1:9" ht="17.25" thickBot="1">
      <c r="A767" s="1307"/>
      <c r="B767" s="1309"/>
      <c r="C767" s="1309"/>
      <c r="D767" s="60" t="s">
        <v>347</v>
      </c>
      <c r="E767" s="60" t="s">
        <v>407</v>
      </c>
      <c r="F767" s="60" t="s">
        <v>408</v>
      </c>
      <c r="G767" s="501" t="s">
        <v>409</v>
      </c>
      <c r="H767" s="61" t="s">
        <v>410</v>
      </c>
    </row>
    <row r="768" spans="1:9" ht="17.25" thickBot="1">
      <c r="A768" s="143"/>
      <c r="B768" s="495"/>
      <c r="C768" s="8"/>
      <c r="D768" s="43"/>
      <c r="E768" s="486" t="s">
        <v>411</v>
      </c>
      <c r="F768" s="486"/>
      <c r="G768" s="486"/>
      <c r="H768" s="486"/>
    </row>
    <row r="769" spans="1:11" ht="17.25" thickBot="1">
      <c r="A769" s="143"/>
      <c r="B769" s="495"/>
      <c r="C769" s="8"/>
      <c r="D769" s="7"/>
      <c r="E769" s="19" t="s">
        <v>411</v>
      </c>
      <c r="F769" s="19"/>
      <c r="G769" s="19"/>
      <c r="H769" s="19"/>
    </row>
    <row r="770" spans="1:11" ht="17.25" thickBot="1">
      <c r="A770" s="143"/>
      <c r="B770" s="495"/>
      <c r="C770" s="8"/>
      <c r="D770" s="7"/>
      <c r="E770" s="19" t="s">
        <v>411</v>
      </c>
      <c r="F770" s="19"/>
      <c r="G770" s="19"/>
      <c r="H770" s="19"/>
    </row>
    <row r="771" spans="1:11" ht="17.25" thickBot="1">
      <c r="A771" s="143"/>
      <c r="B771" s="495"/>
      <c r="C771" s="8"/>
      <c r="D771" s="7"/>
      <c r="E771" s="19" t="s">
        <v>411</v>
      </c>
      <c r="F771" s="19"/>
      <c r="G771" s="19"/>
      <c r="H771" s="19"/>
    </row>
    <row r="772" spans="1:11" ht="17.25" thickBot="1">
      <c r="A772" s="143"/>
      <c r="B772" s="495"/>
      <c r="C772" s="8"/>
      <c r="D772" s="7"/>
      <c r="E772" s="19" t="s">
        <v>411</v>
      </c>
      <c r="F772" s="19"/>
      <c r="G772" s="19"/>
      <c r="H772" s="42"/>
    </row>
    <row r="773" spans="1:11" ht="17.25" thickBot="1">
      <c r="A773" s="179"/>
      <c r="B773" s="62"/>
      <c r="C773" s="62"/>
      <c r="D773" s="1292" t="s">
        <v>412</v>
      </c>
      <c r="E773" s="1293"/>
      <c r="F773" s="1293"/>
      <c r="G773" s="1294"/>
      <c r="H773" s="486" t="s">
        <v>413</v>
      </c>
    </row>
    <row r="774" spans="1:11" ht="17.25" thickBot="1">
      <c r="A774" s="493"/>
    </row>
    <row r="775" spans="1:11" ht="42" thickBot="1">
      <c r="A775" s="1295" t="s">
        <v>426</v>
      </c>
      <c r="B775" s="1297" t="s">
        <v>425</v>
      </c>
      <c r="C775" s="1297" t="s">
        <v>405</v>
      </c>
      <c r="D775" s="1299" t="s">
        <v>416</v>
      </c>
      <c r="E775" s="1300"/>
      <c r="F775" s="1300"/>
      <c r="G775" s="1300"/>
      <c r="H775" s="1301"/>
      <c r="I775" s="64" t="s">
        <v>417</v>
      </c>
      <c r="J775" s="64" t="s">
        <v>418</v>
      </c>
      <c r="K775" s="64" t="s">
        <v>419</v>
      </c>
    </row>
    <row r="776" spans="1:11" ht="17.25" thickBot="1">
      <c r="A776" s="1296"/>
      <c r="B776" s="1298"/>
      <c r="C776" s="1298"/>
      <c r="D776" s="65" t="s">
        <v>347</v>
      </c>
      <c r="E776" s="65" t="s">
        <v>407</v>
      </c>
      <c r="F776" s="65" t="s">
        <v>408</v>
      </c>
      <c r="G776" s="66" t="s">
        <v>409</v>
      </c>
      <c r="H776" s="67" t="s">
        <v>410</v>
      </c>
      <c r="I776" s="65"/>
      <c r="J776" s="65"/>
      <c r="K776" s="65"/>
    </row>
    <row r="777" spans="1:11" ht="17.25" thickBot="1">
      <c r="A777" s="511"/>
      <c r="B777" s="69"/>
      <c r="C777" s="70"/>
      <c r="D777" s="71"/>
      <c r="E777" s="516" t="s">
        <v>420</v>
      </c>
      <c r="F777" s="516"/>
      <c r="G777" s="516"/>
      <c r="H777" s="516"/>
      <c r="I777" s="72"/>
      <c r="J777" s="72"/>
      <c r="K777" s="72"/>
    </row>
    <row r="778" spans="1:11" ht="17.25" thickBot="1">
      <c r="A778" s="511"/>
      <c r="B778" s="69"/>
      <c r="C778" s="70"/>
      <c r="D778" s="68"/>
      <c r="E778" s="73" t="s">
        <v>420</v>
      </c>
      <c r="F778" s="73"/>
      <c r="G778" s="73"/>
      <c r="H778" s="73"/>
      <c r="I778" s="72"/>
      <c r="J778" s="72"/>
      <c r="K778" s="72"/>
    </row>
    <row r="779" spans="1:11" ht="17.25" thickBot="1">
      <c r="A779" s="511"/>
      <c r="B779" s="69"/>
      <c r="C779" s="70"/>
      <c r="D779" s="68"/>
      <c r="E779" s="73" t="s">
        <v>420</v>
      </c>
      <c r="F779" s="73"/>
      <c r="G779" s="73"/>
      <c r="H779" s="73"/>
      <c r="I779" s="72"/>
      <c r="J779" s="72"/>
      <c r="K779" s="72"/>
    </row>
    <row r="780" spans="1:11" ht="17.25" thickBot="1">
      <c r="A780" s="511"/>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302" t="s">
        <v>412</v>
      </c>
      <c r="E782" s="1303"/>
      <c r="F782" s="1303"/>
      <c r="G782" s="1304"/>
      <c r="H782" s="516" t="s">
        <v>421</v>
      </c>
      <c r="I782" s="73"/>
      <c r="J782" s="73"/>
      <c r="K782" s="73"/>
    </row>
    <row r="783" spans="1:11" ht="17.25" thickBot="1">
      <c r="A783" s="511" t="s">
        <v>422</v>
      </c>
      <c r="B783" s="1276"/>
      <c r="C783" s="1277"/>
      <c r="D783" s="1226" t="s">
        <v>423</v>
      </c>
      <c r="E783" s="1278"/>
      <c r="F783" s="1278"/>
      <c r="G783" s="1279"/>
      <c r="H783" s="1280"/>
      <c r="I783" s="1277"/>
      <c r="J783" s="73" t="s">
        <v>424</v>
      </c>
      <c r="K783" s="615"/>
    </row>
    <row r="785" spans="1:6" ht="20.25">
      <c r="A785" s="130" t="s">
        <v>427</v>
      </c>
    </row>
    <row r="786" spans="1:6">
      <c r="A786" s="493" t="s">
        <v>428</v>
      </c>
    </row>
    <row r="787" spans="1:6">
      <c r="A787" s="493" t="s">
        <v>429</v>
      </c>
    </row>
    <row r="788" spans="1:6">
      <c r="A788" s="139"/>
    </row>
    <row r="789" spans="1:6">
      <c r="A789" s="139" t="s">
        <v>430</v>
      </c>
    </row>
    <row r="790" spans="1:6" ht="17.25"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62" t="s">
        <v>318</v>
      </c>
      <c r="D792" s="133">
        <v>2.1</v>
      </c>
      <c r="E792" s="77" t="s">
        <v>436</v>
      </c>
      <c r="F792" s="562" t="s">
        <v>318</v>
      </c>
    </row>
    <row r="793" spans="1:6" ht="17.25" thickBot="1">
      <c r="A793" s="133" t="s">
        <v>437</v>
      </c>
      <c r="B793" s="77" t="s">
        <v>438</v>
      </c>
      <c r="C793" s="563"/>
      <c r="D793" s="133">
        <v>2.2000000000000002</v>
      </c>
      <c r="E793" s="78" t="s">
        <v>439</v>
      </c>
      <c r="F793" s="566"/>
    </row>
    <row r="794" spans="1:6" ht="17.25" thickBot="1">
      <c r="A794" s="134" t="s">
        <v>440</v>
      </c>
      <c r="B794" s="77" t="s">
        <v>441</v>
      </c>
      <c r="C794" s="562" t="s">
        <v>318</v>
      </c>
      <c r="D794" s="133" t="s">
        <v>442</v>
      </c>
      <c r="E794" s="78" t="s">
        <v>443</v>
      </c>
      <c r="F794" s="566"/>
    </row>
    <row r="795" spans="1:6" ht="27.75" thickBot="1">
      <c r="A795" s="134" t="s">
        <v>444</v>
      </c>
      <c r="B795" s="77" t="s">
        <v>108</v>
      </c>
      <c r="C795" s="562" t="s">
        <v>318</v>
      </c>
      <c r="D795" s="134">
        <v>2.2799999999999998</v>
      </c>
      <c r="E795" s="78" t="s">
        <v>445</v>
      </c>
      <c r="F795" s="566"/>
    </row>
    <row r="796" spans="1:6" ht="17.25" thickBot="1">
      <c r="A796" s="133" t="s">
        <v>446</v>
      </c>
      <c r="B796" s="77" t="s">
        <v>447</v>
      </c>
      <c r="C796" s="562"/>
      <c r="D796" s="133">
        <v>2.34</v>
      </c>
      <c r="E796" s="77" t="s">
        <v>448</v>
      </c>
      <c r="F796" s="562" t="s">
        <v>318</v>
      </c>
    </row>
    <row r="797" spans="1:6" ht="17.25" thickBot="1">
      <c r="A797" s="134">
        <v>1.72</v>
      </c>
      <c r="B797" s="77" t="s">
        <v>106</v>
      </c>
      <c r="C797" s="562" t="s">
        <v>318</v>
      </c>
      <c r="D797" s="133">
        <v>2.72</v>
      </c>
      <c r="E797" s="78" t="s">
        <v>449</v>
      </c>
      <c r="F797" s="566"/>
    </row>
    <row r="798" spans="1:6" ht="17.25" thickBot="1">
      <c r="A798" s="133">
        <v>1.92</v>
      </c>
      <c r="B798" s="77" t="s">
        <v>450</v>
      </c>
      <c r="C798" s="563"/>
      <c r="D798" s="133">
        <v>2.87</v>
      </c>
      <c r="E798" s="78" t="s">
        <v>451</v>
      </c>
      <c r="F798" s="566"/>
    </row>
    <row r="799" spans="1:6" ht="17.25" thickBot="1">
      <c r="A799" s="133">
        <v>1.96</v>
      </c>
      <c r="B799" s="77" t="s">
        <v>116</v>
      </c>
      <c r="C799" s="562" t="s">
        <v>318</v>
      </c>
      <c r="D799" s="134">
        <v>2.88</v>
      </c>
      <c r="E799" s="77" t="s">
        <v>452</v>
      </c>
      <c r="F799" s="562" t="s">
        <v>318</v>
      </c>
    </row>
    <row r="800" spans="1:6" ht="17.25" thickBot="1">
      <c r="A800" s="133">
        <v>1.1100000000000001</v>
      </c>
      <c r="B800" s="77" t="s">
        <v>114</v>
      </c>
      <c r="C800" s="563"/>
      <c r="D800" s="133">
        <v>2.1040000000000001</v>
      </c>
      <c r="E800" s="78" t="s">
        <v>453</v>
      </c>
      <c r="F800" s="566"/>
    </row>
    <row r="801" spans="1:6" ht="17.25" thickBot="1">
      <c r="A801" s="133">
        <v>1.139</v>
      </c>
      <c r="B801" s="77" t="s">
        <v>454</v>
      </c>
      <c r="C801" s="562" t="s">
        <v>318</v>
      </c>
      <c r="D801" s="134">
        <v>2.1120000000000001</v>
      </c>
      <c r="E801" s="78" t="s">
        <v>455</v>
      </c>
      <c r="F801" s="566"/>
    </row>
    <row r="802" spans="1:6" ht="17.25" thickBot="1">
      <c r="A802" s="135">
        <v>1.147</v>
      </c>
      <c r="B802" s="29" t="s">
        <v>456</v>
      </c>
      <c r="C802" s="562" t="s">
        <v>318</v>
      </c>
      <c r="D802" s="137">
        <v>3.1</v>
      </c>
      <c r="E802" s="29" t="s">
        <v>457</v>
      </c>
      <c r="F802" s="562" t="s">
        <v>318</v>
      </c>
    </row>
    <row r="803" spans="1:6" ht="17.25" thickBot="1">
      <c r="A803" s="135">
        <v>1.1499999999999999</v>
      </c>
      <c r="B803" s="29" t="s">
        <v>458</v>
      </c>
      <c r="C803" s="562" t="s">
        <v>318</v>
      </c>
      <c r="D803" s="137">
        <v>3.2</v>
      </c>
      <c r="E803" s="29" t="s">
        <v>459</v>
      </c>
      <c r="F803" s="565"/>
    </row>
    <row r="804" spans="1:6" ht="17.25" thickBot="1">
      <c r="A804" s="135">
        <v>1.155</v>
      </c>
      <c r="B804" s="29" t="s">
        <v>460</v>
      </c>
      <c r="C804" s="564"/>
      <c r="D804" s="137">
        <v>3.5</v>
      </c>
      <c r="E804" s="29" t="s">
        <v>461</v>
      </c>
      <c r="F804" s="562" t="s">
        <v>318</v>
      </c>
    </row>
    <row r="805" spans="1:6" ht="17.25" thickBot="1">
      <c r="A805" s="135">
        <v>1.163</v>
      </c>
      <c r="B805" s="29" t="s">
        <v>462</v>
      </c>
      <c r="C805" s="562" t="s">
        <v>318</v>
      </c>
      <c r="D805" s="137">
        <v>3.9</v>
      </c>
      <c r="E805" s="687" t="s">
        <v>463</v>
      </c>
      <c r="F805" s="565"/>
    </row>
    <row r="806" spans="1:6" ht="17.25" thickBot="1">
      <c r="A806" s="136">
        <v>1.1779999999999999</v>
      </c>
      <c r="B806" s="29" t="s">
        <v>464</v>
      </c>
      <c r="C806" s="564"/>
      <c r="D806" s="137">
        <v>3.14</v>
      </c>
      <c r="E806" s="687" t="s">
        <v>465</v>
      </c>
      <c r="F806" s="562" t="s">
        <v>318</v>
      </c>
    </row>
    <row r="807" spans="1:6" ht="17.25" thickBot="1">
      <c r="A807" s="135">
        <v>1.1890000000000001</v>
      </c>
      <c r="B807" s="79" t="s">
        <v>466</v>
      </c>
      <c r="C807" s="564"/>
      <c r="D807" s="137">
        <v>3.16</v>
      </c>
      <c r="E807" s="29" t="s">
        <v>467</v>
      </c>
      <c r="F807" s="565"/>
    </row>
    <row r="808" spans="1:6" ht="17.25" thickBot="1">
      <c r="A808" s="135">
        <v>1.1990000000000001</v>
      </c>
      <c r="B808" s="29" t="s">
        <v>468</v>
      </c>
      <c r="C808" s="564"/>
      <c r="D808" s="137">
        <v>4.0999999999999996</v>
      </c>
      <c r="E808" s="29" t="s">
        <v>469</v>
      </c>
      <c r="F808" s="562" t="s">
        <v>318</v>
      </c>
    </row>
    <row r="809" spans="1:6" ht="27.75" thickBot="1">
      <c r="A809" s="135">
        <v>1.2070000000000001</v>
      </c>
      <c r="B809" s="29" t="s">
        <v>470</v>
      </c>
      <c r="C809" s="562" t="s">
        <v>318</v>
      </c>
      <c r="D809" s="137">
        <v>4.3</v>
      </c>
      <c r="E809" s="29" t="s">
        <v>471</v>
      </c>
      <c r="F809" s="567"/>
    </row>
    <row r="810" spans="1:6" ht="27.75" thickBot="1">
      <c r="A810" s="135">
        <v>1.218</v>
      </c>
      <c r="B810" s="29" t="s">
        <v>472</v>
      </c>
      <c r="C810" s="562" t="s">
        <v>318</v>
      </c>
      <c r="D810" s="137">
        <v>4.4000000000000004</v>
      </c>
      <c r="E810" s="29" t="s">
        <v>473</v>
      </c>
      <c r="F810" s="567"/>
    </row>
    <row r="811" spans="1:6" ht="17.25" thickBot="1">
      <c r="A811" s="135">
        <v>1.2270000000000001</v>
      </c>
      <c r="B811" s="29" t="s">
        <v>144</v>
      </c>
      <c r="C811" s="562" t="s">
        <v>318</v>
      </c>
      <c r="D811" s="137">
        <v>5.0999999999999996</v>
      </c>
      <c r="E811" s="29" t="s">
        <v>474</v>
      </c>
      <c r="F811" s="562" t="s">
        <v>318</v>
      </c>
    </row>
    <row r="812" spans="1:6" ht="17.25" thickBot="1">
      <c r="A812" s="135">
        <v>1.244</v>
      </c>
      <c r="B812" s="29" t="s">
        <v>475</v>
      </c>
      <c r="C812" s="565"/>
      <c r="D812" s="137">
        <v>6.1</v>
      </c>
      <c r="E812" s="29" t="s">
        <v>476</v>
      </c>
      <c r="F812" s="562" t="s">
        <v>318</v>
      </c>
    </row>
    <row r="813" spans="1:6" ht="17.25" thickBot="1">
      <c r="A813" s="133">
        <v>1.27</v>
      </c>
      <c r="B813" s="78" t="s">
        <v>477</v>
      </c>
      <c r="C813" s="566"/>
      <c r="D813" s="137"/>
      <c r="E813" s="29"/>
      <c r="F813" s="567"/>
    </row>
    <row r="814" spans="1:6">
      <c r="A814" s="139"/>
    </row>
    <row r="815" spans="1:6">
      <c r="A815" s="493"/>
    </row>
    <row r="816" spans="1:6">
      <c r="A816" s="691" t="s">
        <v>2759</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91" t="s">
        <v>478</v>
      </c>
    </row>
    <row r="822" spans="1:4" ht="17.25" thickBot="1">
      <c r="A822" s="493"/>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93" t="s">
        <v>3615</v>
      </c>
    </row>
    <row r="827" spans="1:4">
      <c r="A827" s="493"/>
    </row>
    <row r="828" spans="1:4">
      <c r="A828" s="493"/>
    </row>
    <row r="829" spans="1:4" ht="20.25">
      <c r="A829" s="130" t="s">
        <v>479</v>
      </c>
    </row>
    <row r="830" spans="1:4" ht="18.75">
      <c r="A830" s="140" t="s">
        <v>3584</v>
      </c>
    </row>
    <row r="831" spans="1:4">
      <c r="A831" s="640" t="s">
        <v>57</v>
      </c>
    </row>
    <row r="832" spans="1:4">
      <c r="A832" s="1117"/>
      <c r="B832" s="1117"/>
      <c r="C832" s="1117"/>
      <c r="D832" s="1117"/>
    </row>
    <row r="833" spans="1:4" ht="17.25" thickBot="1">
      <c r="A833" s="581"/>
      <c r="B833" s="582"/>
      <c r="C833" s="576"/>
      <c r="D833" s="576"/>
    </row>
    <row r="834" spans="1:4" ht="17.25" thickBot="1">
      <c r="A834" s="166" t="s">
        <v>480</v>
      </c>
      <c r="B834" s="615"/>
      <c r="C834" s="499" t="s">
        <v>13</v>
      </c>
      <c r="D834" s="499" t="s">
        <v>14</v>
      </c>
    </row>
    <row r="835" spans="1:4" ht="31.5" customHeight="1" thickBot="1">
      <c r="A835" s="1281" t="s">
        <v>481</v>
      </c>
      <c r="B835" s="1282"/>
      <c r="C835" s="568" t="s">
        <v>318</v>
      </c>
      <c r="D835" s="81"/>
    </row>
    <row r="837" spans="1:4">
      <c r="A837" s="640" t="s">
        <v>57</v>
      </c>
    </row>
    <row r="838" spans="1:4">
      <c r="A838" s="1117"/>
      <c r="B838" s="1117"/>
      <c r="C838" s="1117"/>
      <c r="D838" s="1117"/>
    </row>
    <row r="839" spans="1:4" ht="17.25" thickBot="1">
      <c r="A839" s="581"/>
      <c r="B839" s="582"/>
      <c r="C839" s="576"/>
      <c r="D839" s="576"/>
    </row>
    <row r="840" spans="1:4" ht="17.25" thickBot="1">
      <c r="A840" s="166" t="s">
        <v>482</v>
      </c>
      <c r="B840" s="615"/>
      <c r="C840" s="499" t="s">
        <v>13</v>
      </c>
      <c r="D840" s="499" t="s">
        <v>14</v>
      </c>
    </row>
    <row r="841" spans="1:4" ht="40.5" customHeight="1" thickBot="1">
      <c r="A841" s="1281" t="s">
        <v>483</v>
      </c>
      <c r="B841" s="1282"/>
      <c r="C841" s="568" t="s">
        <v>318</v>
      </c>
      <c r="D841" s="81"/>
    </row>
    <row r="842" spans="1:4">
      <c r="A842" s="493"/>
    </row>
    <row r="843" spans="1:4" ht="18.75">
      <c r="A843" s="140" t="s">
        <v>3585</v>
      </c>
    </row>
    <row r="844" spans="1:4" ht="33" customHeight="1" thickBot="1">
      <c r="A844" s="1271" t="s">
        <v>484</v>
      </c>
      <c r="B844" s="1271"/>
      <c r="C844" s="1271"/>
      <c r="D844" s="1271"/>
    </row>
    <row r="845" spans="1:4" ht="17.25" thickBot="1">
      <c r="A845" s="618"/>
      <c r="B845" s="576"/>
      <c r="C845" s="30" t="s">
        <v>13</v>
      </c>
      <c r="D845" s="499" t="s">
        <v>14</v>
      </c>
    </row>
    <row r="846" spans="1:4" ht="32.25" customHeight="1" thickBot="1">
      <c r="A846" s="1281" t="s">
        <v>485</v>
      </c>
      <c r="B846" s="1282"/>
      <c r="C846" s="82"/>
      <c r="D846" s="568" t="s">
        <v>318</v>
      </c>
    </row>
    <row r="847" spans="1:4" ht="26.25" customHeight="1" thickBot="1">
      <c r="A847" s="1281" t="s">
        <v>486</v>
      </c>
      <c r="B847" s="1282"/>
      <c r="C847" s="410"/>
      <c r="D847" s="568" t="s">
        <v>318</v>
      </c>
    </row>
    <row r="848" spans="1:4" ht="38.25" customHeight="1" thickBot="1">
      <c r="A848" s="1281" t="s">
        <v>487</v>
      </c>
      <c r="B848" s="1282"/>
      <c r="C848" s="410"/>
      <c r="D848" s="568" t="s">
        <v>318</v>
      </c>
    </row>
    <row r="849" spans="1:8">
      <c r="A849" s="1272"/>
      <c r="B849" s="1214"/>
      <c r="C849" s="1214"/>
      <c r="D849" s="1214"/>
    </row>
    <row r="850" spans="1:8" ht="17.25" thickBot="1">
      <c r="A850" s="1273"/>
      <c r="B850" s="1193"/>
      <c r="C850" s="1193"/>
      <c r="D850" s="1193"/>
    </row>
    <row r="851" spans="1:8" ht="17.25" thickBot="1">
      <c r="A851" s="507" t="s">
        <v>488</v>
      </c>
      <c r="B851" s="494"/>
      <c r="C851" s="494"/>
      <c r="D851" s="83"/>
    </row>
    <row r="852" spans="1:8" ht="17.25" thickBot="1">
      <c r="A852" s="166"/>
      <c r="B852" s="84"/>
      <c r="C852" s="84"/>
      <c r="D852" s="81"/>
    </row>
    <row r="853" spans="1:8">
      <c r="A853" s="493"/>
    </row>
    <row r="854" spans="1:8">
      <c r="A854" s="493"/>
    </row>
    <row r="855" spans="1:8" ht="18.75">
      <c r="A855" s="140" t="s">
        <v>3586</v>
      </c>
    </row>
    <row r="856" spans="1:8" ht="17.25" thickBot="1">
      <c r="A856" s="411" t="s">
        <v>489</v>
      </c>
      <c r="B856" s="412"/>
      <c r="C856" s="412"/>
      <c r="D856" s="412"/>
    </row>
    <row r="857" spans="1:8" ht="17.25" thickBot="1">
      <c r="A857" s="163"/>
      <c r="B857" s="576"/>
      <c r="C857" s="1274" t="s">
        <v>57</v>
      </c>
      <c r="D857" s="1275"/>
    </row>
    <row r="858" spans="1:8" ht="17.25" thickBot="1">
      <c r="A858" s="163"/>
      <c r="B858" s="576"/>
      <c r="C858" s="600" t="s">
        <v>13</v>
      </c>
      <c r="D858" s="16" t="s">
        <v>14</v>
      </c>
    </row>
    <row r="859" spans="1:8" ht="30" customHeight="1" thickBot="1">
      <c r="A859" s="504" t="s">
        <v>490</v>
      </c>
      <c r="B859" s="505"/>
      <c r="C859" s="568" t="s">
        <v>318</v>
      </c>
      <c r="D859" s="568"/>
    </row>
    <row r="860" spans="1:8" ht="15.75" customHeight="1" thickBot="1">
      <c r="A860" s="504" t="s">
        <v>491</v>
      </c>
      <c r="B860" s="506"/>
      <c r="C860" s="641"/>
      <c r="D860" s="568" t="s">
        <v>318</v>
      </c>
    </row>
    <row r="861" spans="1:8" ht="15.75" customHeight="1" thickBot="1">
      <c r="A861" s="642" t="s">
        <v>492</v>
      </c>
      <c r="B861" s="643"/>
      <c r="C861" s="568"/>
      <c r="D861" s="568" t="s">
        <v>318</v>
      </c>
    </row>
    <row r="862" spans="1:8" ht="17.25" thickBot="1">
      <c r="A862" s="644" t="s">
        <v>493</v>
      </c>
      <c r="B862" s="645"/>
      <c r="C862" s="646"/>
      <c r="D862" s="568" t="s">
        <v>318</v>
      </c>
      <c r="G862" s="647" t="s">
        <v>84</v>
      </c>
      <c r="H862" s="648"/>
    </row>
    <row r="863" spans="1:8" ht="30" customHeight="1">
      <c r="A863" s="573"/>
      <c r="G863" s="647"/>
      <c r="H863" s="648"/>
    </row>
    <row r="864" spans="1:8" ht="17.25" thickBot="1">
      <c r="A864" s="1262" t="s">
        <v>494</v>
      </c>
      <c r="B864" s="1263"/>
      <c r="C864" s="413"/>
      <c r="D864" s="413"/>
      <c r="E864" s="413"/>
      <c r="F864" s="413"/>
      <c r="G864" s="413"/>
      <c r="H864" s="648"/>
    </row>
    <row r="865" spans="1:6" ht="33" customHeight="1">
      <c r="A865" s="1271" t="s">
        <v>495</v>
      </c>
      <c r="B865" s="1271"/>
      <c r="C865" s="1271"/>
      <c r="D865" s="1271"/>
      <c r="E865" s="1271"/>
    </row>
    <row r="866" spans="1:6" ht="17.25" thickBot="1">
      <c r="A866" s="1193"/>
      <c r="B866" s="1193"/>
      <c r="C866" s="1193"/>
      <c r="D866" s="1193"/>
      <c r="E866" s="649"/>
    </row>
    <row r="867" spans="1:6" ht="33" customHeight="1" thickBot="1">
      <c r="A867" s="1265" t="s">
        <v>496</v>
      </c>
      <c r="B867" s="1152"/>
      <c r="C867" s="1152"/>
      <c r="D867" s="1284"/>
      <c r="E867" s="649"/>
    </row>
    <row r="868" spans="1:6" ht="17.25" thickBot="1">
      <c r="A868" s="169" t="s">
        <v>13</v>
      </c>
      <c r="B868" s="85"/>
      <c r="C868" s="86" t="s">
        <v>14</v>
      </c>
      <c r="D868" s="569" t="s">
        <v>318</v>
      </c>
      <c r="E868" s="649"/>
    </row>
    <row r="869" spans="1:6" ht="18.75" customHeight="1" thickBot="1">
      <c r="A869" s="1285" t="s">
        <v>3687</v>
      </c>
      <c r="B869" s="1286"/>
      <c r="C869" s="1286"/>
      <c r="D869" s="1287"/>
      <c r="E869" s="649"/>
    </row>
    <row r="870" spans="1:6" ht="32.25" customHeight="1" thickBot="1">
      <c r="A870" s="1285" t="s">
        <v>3688</v>
      </c>
      <c r="B870" s="1286"/>
      <c r="C870" s="1286"/>
      <c r="D870" s="1287"/>
      <c r="E870" s="649"/>
    </row>
    <row r="871" spans="1:6" ht="17.25" thickBot="1">
      <c r="A871" s="1267"/>
      <c r="B871" s="1086"/>
      <c r="C871" s="1086"/>
      <c r="D871" s="1288"/>
      <c r="E871" s="649"/>
    </row>
    <row r="872" spans="1:6" ht="17.25" thickBot="1">
      <c r="A872" s="1267"/>
      <c r="B872" s="1086"/>
      <c r="C872" s="1086"/>
      <c r="D872" s="1288"/>
      <c r="E872" s="649"/>
    </row>
    <row r="873" spans="1:6">
      <c r="A873" s="577"/>
      <c r="B873" s="578"/>
      <c r="C873" s="578"/>
      <c r="D873" s="578"/>
      <c r="E873" s="578"/>
    </row>
    <row r="874" spans="1:6" ht="19.5" thickBot="1">
      <c r="A874" s="140" t="s">
        <v>3587</v>
      </c>
    </row>
    <row r="875" spans="1:6" ht="17.25" thickBot="1">
      <c r="A875" s="399"/>
      <c r="B875" s="399"/>
      <c r="C875" s="499" t="s">
        <v>13</v>
      </c>
      <c r="D875" s="496" t="s">
        <v>14</v>
      </c>
      <c r="E875" s="1283"/>
      <c r="F875" s="1089"/>
    </row>
    <row r="876" spans="1:6" ht="33" customHeight="1" thickBot="1">
      <c r="A876" s="504" t="s">
        <v>497</v>
      </c>
      <c r="B876" s="505"/>
      <c r="C876" s="569" t="s">
        <v>318</v>
      </c>
      <c r="D876" s="213"/>
      <c r="E876" s="1283"/>
      <c r="F876" s="1089"/>
    </row>
    <row r="877" spans="1:6" ht="17.25" thickBot="1">
      <c r="A877" s="213" t="s">
        <v>498</v>
      </c>
      <c r="B877" s="199"/>
      <c r="C877" s="569" t="s">
        <v>318</v>
      </c>
      <c r="D877" s="213"/>
      <c r="E877" s="1283"/>
      <c r="F877" s="1089"/>
    </row>
    <row r="878" spans="1:6" ht="17.25" thickBot="1">
      <c r="A878" s="213" t="s">
        <v>499</v>
      </c>
      <c r="B878" s="199"/>
      <c r="C878" s="569" t="s">
        <v>318</v>
      </c>
      <c r="D878" s="213"/>
      <c r="E878" s="1283"/>
      <c r="F878" s="1089"/>
    </row>
    <row r="879" spans="1:6" ht="17.25" thickBot="1">
      <c r="A879" s="213" t="s">
        <v>500</v>
      </c>
      <c r="B879" s="199"/>
      <c r="C879" s="569" t="s">
        <v>318</v>
      </c>
      <c r="D879" s="213"/>
      <c r="E879" s="1283"/>
      <c r="F879" s="1089"/>
    </row>
    <row r="880" spans="1:6">
      <c r="A880" s="493"/>
    </row>
    <row r="881" spans="1:7" ht="17.25" thickBot="1">
      <c r="A881" s="493"/>
    </row>
    <row r="882" spans="1:7" ht="17.25" thickBot="1">
      <c r="A882" s="1289" t="s">
        <v>501</v>
      </c>
      <c r="B882" s="1290"/>
      <c r="C882" s="1290"/>
      <c r="D882" s="1291"/>
      <c r="E882" s="1234"/>
      <c r="F882" s="1117"/>
      <c r="G882" s="487"/>
    </row>
    <row r="883" spans="1:7" ht="17.25" thickBot="1">
      <c r="A883" s="1268"/>
      <c r="B883" s="1269"/>
      <c r="C883" s="1269"/>
      <c r="D883" s="1270"/>
      <c r="E883" s="1234"/>
      <c r="F883" s="1117"/>
      <c r="G883" s="487"/>
    </row>
    <row r="884" spans="1:7">
      <c r="A884" s="493"/>
    </row>
    <row r="885" spans="1:7" ht="18.75">
      <c r="A885" s="140" t="s">
        <v>3588</v>
      </c>
    </row>
    <row r="886" spans="1:7">
      <c r="A886" s="493"/>
    </row>
    <row r="887" spans="1:7" ht="17.25" thickBot="1">
      <c r="A887" s="1262" t="s">
        <v>494</v>
      </c>
      <c r="B887" s="1263"/>
      <c r="C887" s="1263"/>
      <c r="D887" s="1264"/>
    </row>
    <row r="888" spans="1:7" ht="75" customHeight="1" thickBot="1">
      <c r="A888" s="1265" t="s">
        <v>502</v>
      </c>
      <c r="B888" s="1152"/>
      <c r="C888" s="1152"/>
      <c r="D888" s="1266"/>
    </row>
    <row r="889" spans="1:7" ht="33.75" thickBot="1">
      <c r="A889" s="650" t="s">
        <v>57</v>
      </c>
      <c r="B889" s="651" t="s">
        <v>36</v>
      </c>
      <c r="C889" s="651" t="s">
        <v>14</v>
      </c>
      <c r="D889" s="652" t="s">
        <v>503</v>
      </c>
    </row>
    <row r="890" spans="1:7" ht="17.25" thickBot="1">
      <c r="A890" s="653" t="s">
        <v>504</v>
      </c>
      <c r="B890" s="569" t="s">
        <v>318</v>
      </c>
      <c r="C890" s="506"/>
      <c r="D890" s="654"/>
    </row>
    <row r="891" spans="1:7" ht="17.25" thickBot="1">
      <c r="A891" s="653" t="s">
        <v>505</v>
      </c>
      <c r="B891" s="569" t="s">
        <v>318</v>
      </c>
      <c r="C891" s="398"/>
      <c r="D891" s="654"/>
    </row>
    <row r="892" spans="1:7" ht="17.25" thickBot="1">
      <c r="A892" s="653" t="s">
        <v>506</v>
      </c>
      <c r="B892" s="569" t="s">
        <v>318</v>
      </c>
      <c r="C892" s="398"/>
      <c r="D892" s="654"/>
    </row>
    <row r="893" spans="1:7" ht="17.25" thickBot="1">
      <c r="A893" s="653" t="s">
        <v>507</v>
      </c>
      <c r="B893" s="569" t="s">
        <v>318</v>
      </c>
      <c r="C893" s="398"/>
      <c r="D893" s="506"/>
    </row>
    <row r="894" spans="1:7" ht="17.25" thickBot="1">
      <c r="A894" s="653" t="s">
        <v>508</v>
      </c>
      <c r="B894" s="569" t="s">
        <v>318</v>
      </c>
      <c r="C894" s="398"/>
      <c r="D894" s="398"/>
    </row>
    <row r="895" spans="1:7">
      <c r="A895" s="493"/>
    </row>
    <row r="896" spans="1:7">
      <c r="A896" s="493"/>
    </row>
    <row r="897" spans="1:4" ht="18.75">
      <c r="A897" s="570" t="s">
        <v>3589</v>
      </c>
    </row>
    <row r="898" spans="1:4" ht="17.25" thickBot="1">
      <c r="A898" s="1262" t="s">
        <v>509</v>
      </c>
      <c r="B898" s="1263"/>
      <c r="C898" s="1263"/>
      <c r="D898" s="1264"/>
    </row>
    <row r="899" spans="1:4" ht="60" customHeight="1" thickBot="1">
      <c r="A899" s="1265" t="s">
        <v>510</v>
      </c>
      <c r="B899" s="1152"/>
      <c r="C899" s="1152"/>
      <c r="D899" s="1266"/>
    </row>
    <row r="900" spans="1:4" ht="33.75" thickBot="1">
      <c r="A900" s="650" t="s">
        <v>57</v>
      </c>
      <c r="B900" s="655" t="s">
        <v>36</v>
      </c>
      <c r="C900" s="651" t="s">
        <v>14</v>
      </c>
      <c r="D900" s="656" t="s">
        <v>503</v>
      </c>
    </row>
    <row r="901" spans="1:4" ht="48.75" customHeight="1" thickBot="1">
      <c r="A901" s="653" t="s">
        <v>511</v>
      </c>
      <c r="B901" s="569" t="s">
        <v>318</v>
      </c>
      <c r="C901" s="506"/>
      <c r="D901" s="398"/>
    </row>
    <row r="902" spans="1:4">
      <c r="A902" s="493"/>
    </row>
    <row r="903" spans="1:4">
      <c r="A903" s="493"/>
    </row>
    <row r="904" spans="1:4" ht="18.75">
      <c r="A904" s="140" t="s">
        <v>3590</v>
      </c>
    </row>
    <row r="905" spans="1:4">
      <c r="A905" s="493"/>
    </row>
    <row r="906" spans="1:4" ht="17.25" thickBot="1">
      <c r="A906" s="1262" t="s">
        <v>512</v>
      </c>
      <c r="B906" s="1263"/>
      <c r="C906" s="1263"/>
      <c r="D906" s="1264"/>
    </row>
    <row r="907" spans="1:4" ht="45" customHeight="1" thickBot="1">
      <c r="A907" s="1265" t="s">
        <v>513</v>
      </c>
      <c r="B907" s="1152"/>
      <c r="C907" s="1152"/>
      <c r="D907" s="1266"/>
    </row>
    <row r="908" spans="1:4" ht="17.25" thickBot="1">
      <c r="A908" s="650" t="s">
        <v>57</v>
      </c>
      <c r="B908" s="651" t="s">
        <v>36</v>
      </c>
      <c r="C908" s="651" t="s">
        <v>14</v>
      </c>
      <c r="D908" s="657" t="s">
        <v>37</v>
      </c>
    </row>
    <row r="909" spans="1:4" ht="17.25" thickBot="1">
      <c r="A909" s="658" t="s">
        <v>514</v>
      </c>
      <c r="B909" s="569" t="s">
        <v>318</v>
      </c>
      <c r="C909" s="659"/>
      <c r="D909" s="660"/>
    </row>
    <row r="910" spans="1:4" ht="17.25" thickBot="1">
      <c r="A910" s="658" t="s">
        <v>515</v>
      </c>
      <c r="B910" s="569" t="s">
        <v>318</v>
      </c>
      <c r="C910" s="610"/>
      <c r="D910" s="660"/>
    </row>
    <row r="911" spans="1:4" ht="17.25" thickBot="1">
      <c r="A911" s="658" t="s">
        <v>516</v>
      </c>
      <c r="B911" s="569" t="s">
        <v>318</v>
      </c>
      <c r="C911" s="610"/>
      <c r="D911" s="660"/>
    </row>
    <row r="912" spans="1:4" ht="17.25" thickBot="1">
      <c r="A912" s="658" t="s">
        <v>517</v>
      </c>
      <c r="B912" s="569" t="s">
        <v>318</v>
      </c>
      <c r="C912" s="610"/>
      <c r="D912" s="660"/>
    </row>
    <row r="913" spans="1:4" ht="17.25" thickBot="1">
      <c r="A913" s="658" t="s">
        <v>518</v>
      </c>
      <c r="B913" s="569" t="s">
        <v>318</v>
      </c>
      <c r="C913" s="610"/>
      <c r="D913" s="660"/>
    </row>
    <row r="914" spans="1:4" ht="17.25" thickBot="1">
      <c r="A914" s="658" t="s">
        <v>519</v>
      </c>
      <c r="B914" s="569" t="s">
        <v>318</v>
      </c>
      <c r="C914" s="610"/>
      <c r="D914" s="660"/>
    </row>
    <row r="915" spans="1:4" ht="17.25" thickBot="1">
      <c r="A915" s="658" t="s">
        <v>457</v>
      </c>
      <c r="B915" s="569" t="s">
        <v>318</v>
      </c>
      <c r="C915" s="610"/>
      <c r="D915" s="492"/>
    </row>
    <row r="916" spans="1:4" ht="17.25" thickBot="1">
      <c r="A916" s="658" t="s">
        <v>520</v>
      </c>
      <c r="B916" s="569" t="s">
        <v>318</v>
      </c>
      <c r="C916" s="610"/>
      <c r="D916" s="604"/>
    </row>
    <row r="917" spans="1:4">
      <c r="A917" s="493"/>
    </row>
    <row r="918" spans="1:4" ht="18.75">
      <c r="A918" s="140" t="s">
        <v>3591</v>
      </c>
    </row>
    <row r="919" spans="1:4">
      <c r="A919" s="493"/>
    </row>
    <row r="920" spans="1:4">
      <c r="A920" s="493"/>
    </row>
    <row r="921" spans="1:4" ht="17.25" thickBot="1">
      <c r="A921" s="1262" t="s">
        <v>521</v>
      </c>
      <c r="B921" s="1263"/>
      <c r="C921" s="1263"/>
      <c r="D921" s="1264"/>
    </row>
    <row r="922" spans="1:4" ht="17.25" thickBot="1">
      <c r="A922" s="166" t="s">
        <v>522</v>
      </c>
      <c r="B922" s="501"/>
      <c r="C922" s="501"/>
      <c r="D922" s="657"/>
    </row>
    <row r="923" spans="1:4" ht="17.25" thickBot="1">
      <c r="A923" s="650" t="s">
        <v>57</v>
      </c>
      <c r="B923" s="661" t="s">
        <v>36</v>
      </c>
      <c r="C923" s="661" t="s">
        <v>14</v>
      </c>
      <c r="D923" s="660" t="s">
        <v>37</v>
      </c>
    </row>
    <row r="924" spans="1:4" ht="33.75" thickBot="1">
      <c r="A924" s="958" t="s">
        <v>523</v>
      </c>
      <c r="B924" s="662" t="s">
        <v>318</v>
      </c>
      <c r="C924" s="659"/>
      <c r="D924" s="660"/>
    </row>
    <row r="925" spans="1:4" ht="17.25" thickBot="1">
      <c r="A925" s="1267" t="s">
        <v>524</v>
      </c>
      <c r="B925" s="1086"/>
      <c r="C925" s="1086"/>
      <c r="D925" s="492"/>
    </row>
    <row r="926" spans="1:4" ht="17.25" thickBot="1">
      <c r="A926" s="650" t="s">
        <v>525</v>
      </c>
      <c r="B926" s="610" t="s">
        <v>526</v>
      </c>
      <c r="C926" s="1260" t="s">
        <v>527</v>
      </c>
      <c r="D926" s="1261"/>
    </row>
    <row r="927" spans="1:4" ht="66.75" thickBot="1">
      <c r="A927" s="692"/>
      <c r="B927" s="610" t="s">
        <v>3616</v>
      </c>
      <c r="C927" s="1260"/>
      <c r="D927" s="1261"/>
    </row>
    <row r="928" spans="1:4" ht="17.25" thickBot="1">
      <c r="A928" s="692"/>
      <c r="B928" s="610"/>
      <c r="C928" s="1260"/>
      <c r="D928" s="1261"/>
    </row>
    <row r="929" spans="1:6">
      <c r="A929" s="493"/>
    </row>
    <row r="930" spans="1:6">
      <c r="A930" s="493"/>
    </row>
    <row r="931" spans="1:6">
      <c r="A931" s="493"/>
    </row>
    <row r="932" spans="1:6" ht="23.25">
      <c r="A932" s="132" t="s">
        <v>528</v>
      </c>
    </row>
    <row r="933" spans="1:6">
      <c r="A933" s="493"/>
    </row>
    <row r="934" spans="1:6" ht="17.25" thickBot="1">
      <c r="A934" s="493"/>
    </row>
    <row r="935" spans="1:6" ht="16.5" customHeight="1">
      <c r="A935" s="1126" t="s">
        <v>16</v>
      </c>
      <c r="B935" s="1127"/>
      <c r="C935" s="1132" t="s">
        <v>17</v>
      </c>
      <c r="D935" s="1126" t="s">
        <v>18</v>
      </c>
      <c r="E935" s="1128"/>
    </row>
    <row r="936" spans="1:6" ht="17.25" thickBot="1">
      <c r="A936" s="400"/>
      <c r="B936" s="401"/>
      <c r="C936" s="1133"/>
      <c r="D936" s="1129" t="s">
        <v>260</v>
      </c>
      <c r="E936" s="1131"/>
    </row>
    <row r="937" spans="1:6">
      <c r="A937" s="1138">
        <v>6</v>
      </c>
      <c r="B937" s="1136">
        <v>52</v>
      </c>
      <c r="C937" s="1136" t="s">
        <v>20</v>
      </c>
      <c r="D937" s="21" t="s">
        <v>21</v>
      </c>
      <c r="E937" s="1258"/>
    </row>
    <row r="938" spans="1:6" ht="17.25" thickBot="1">
      <c r="A938" s="1139"/>
      <c r="B938" s="1137"/>
      <c r="C938" s="1137"/>
      <c r="D938" s="23" t="s">
        <v>22</v>
      </c>
      <c r="E938" s="1259"/>
    </row>
    <row r="939" spans="1:6">
      <c r="A939" s="577"/>
      <c r="B939" s="578"/>
      <c r="C939" s="578"/>
      <c r="D939" s="578"/>
      <c r="E939" s="578"/>
      <c r="F939" s="578"/>
    </row>
    <row r="940" spans="1:6">
      <c r="A940" s="493"/>
    </row>
    <row r="941" spans="1:6" ht="50.25" customHeight="1">
      <c r="A941" s="1124" t="s">
        <v>529</v>
      </c>
      <c r="B941" s="1124"/>
      <c r="C941" s="1124"/>
      <c r="D941" s="1124"/>
    </row>
    <row r="942" spans="1:6">
      <c r="A942" s="1124" t="s">
        <v>3592</v>
      </c>
      <c r="B942" s="1124"/>
      <c r="C942" s="1124"/>
      <c r="D942" s="1124"/>
    </row>
    <row r="943" spans="1:6">
      <c r="A943" s="1124" t="s">
        <v>3593</v>
      </c>
      <c r="B943" s="1124"/>
      <c r="C943" s="1124"/>
      <c r="D943" s="1124"/>
    </row>
    <row r="944" spans="1:6" ht="40.5" customHeight="1">
      <c r="A944" s="1124" t="s">
        <v>3594</v>
      </c>
      <c r="B944" s="1124"/>
      <c r="C944" s="1124"/>
      <c r="D944" s="1124"/>
    </row>
    <row r="945" spans="1:5" ht="38.25" customHeight="1">
      <c r="A945" s="1124" t="s">
        <v>3595</v>
      </c>
      <c r="B945" s="1124"/>
      <c r="C945" s="1124"/>
      <c r="D945" s="1124"/>
    </row>
    <row r="946" spans="1:5" ht="33.75" customHeight="1">
      <c r="A946" s="1124" t="s">
        <v>3596</v>
      </c>
      <c r="B946" s="1124"/>
      <c r="C946" s="1124"/>
      <c r="D946" s="1124"/>
    </row>
    <row r="947" spans="1:5">
      <c r="A947" s="144"/>
    </row>
    <row r="948" spans="1:5" ht="18.75">
      <c r="A948" s="1257" t="s">
        <v>530</v>
      </c>
      <c r="B948" s="1257"/>
      <c r="C948" s="1257"/>
      <c r="D948" s="1257"/>
      <c r="E948" s="1257"/>
    </row>
    <row r="949" spans="1:5">
      <c r="A949" s="144"/>
      <c r="B949" s="521"/>
      <c r="C949" s="521"/>
      <c r="D949" s="521"/>
      <c r="E949" s="521"/>
    </row>
    <row r="950" spans="1:5">
      <c r="A950" s="87" t="s">
        <v>531</v>
      </c>
      <c r="B950" s="576"/>
      <c r="C950" s="576"/>
      <c r="D950" s="576"/>
      <c r="E950" s="521"/>
    </row>
    <row r="951" spans="1:5">
      <c r="A951" s="530" t="s">
        <v>3597</v>
      </c>
      <c r="B951" s="576"/>
      <c r="C951" s="576"/>
      <c r="D951" s="576"/>
      <c r="E951" s="521"/>
    </row>
    <row r="952" spans="1:5" ht="17.25" thickBot="1">
      <c r="A952" s="144"/>
    </row>
    <row r="953" spans="1:5" ht="17.25" thickBot="1">
      <c r="A953" s="733" t="s">
        <v>532</v>
      </c>
      <c r="B953" s="663"/>
      <c r="C953" s="1074" t="s">
        <v>533</v>
      </c>
      <c r="D953" s="1075"/>
      <c r="E953" s="88"/>
    </row>
    <row r="954" spans="1:5" ht="17.25" thickBot="1">
      <c r="A954" s="142" t="s">
        <v>534</v>
      </c>
      <c r="B954" s="497" t="s">
        <v>175</v>
      </c>
      <c r="C954" s="498" t="s">
        <v>535</v>
      </c>
      <c r="D954" s="498" t="s">
        <v>536</v>
      </c>
      <c r="E954" s="86" t="s">
        <v>537</v>
      </c>
    </row>
    <row r="955" spans="1:5" ht="17.25" thickBot="1">
      <c r="A955" s="182" t="s">
        <v>538</v>
      </c>
      <c r="B955" s="480" t="s">
        <v>1059</v>
      </c>
      <c r="C955" s="249">
        <f>LOOKUP(B955,'Bal. Comprob.'!$A$13:$A$1201,'Bal. Comprob.'!$G$13:G1201)</f>
        <v>19781948256</v>
      </c>
      <c r="D955" s="476">
        <v>0</v>
      </c>
      <c r="E955" s="89"/>
    </row>
    <row r="956" spans="1:5" ht="17.25" thickBot="1">
      <c r="A956" s="493"/>
    </row>
    <row r="957" spans="1:5" ht="17.25" thickBot="1">
      <c r="A957" s="1071" t="s">
        <v>539</v>
      </c>
      <c r="B957" s="1071"/>
      <c r="C957" s="1072" t="s">
        <v>533</v>
      </c>
      <c r="D957" s="1176"/>
      <c r="E957" s="520" t="s">
        <v>537</v>
      </c>
    </row>
    <row r="958" spans="1:5" ht="17.25" thickBot="1">
      <c r="A958" s="183" t="s">
        <v>540</v>
      </c>
      <c r="B958" s="515" t="s">
        <v>541</v>
      </c>
      <c r="C958" s="90" t="s">
        <v>535</v>
      </c>
      <c r="D958" s="90" t="s">
        <v>536</v>
      </c>
      <c r="E958" s="91"/>
    </row>
    <row r="959" spans="1:5" ht="17.25" thickBot="1">
      <c r="A959" s="614"/>
      <c r="B959" s="615"/>
      <c r="C959" s="476">
        <v>0</v>
      </c>
      <c r="D959" s="476">
        <v>0</v>
      </c>
      <c r="E959" s="92"/>
    </row>
    <row r="960" spans="1:5" ht="17.25" thickBot="1">
      <c r="A960" s="614"/>
      <c r="B960" s="73"/>
      <c r="C960" s="476">
        <v>0</v>
      </c>
      <c r="D960" s="476">
        <v>0</v>
      </c>
      <c r="E960" s="92"/>
    </row>
    <row r="961" spans="1:7" ht="17.25" thickBot="1"/>
    <row r="962" spans="1:7" ht="17.25" thickBot="1">
      <c r="A962" s="1174" t="s">
        <v>542</v>
      </c>
      <c r="B962" s="1175"/>
      <c r="C962" s="1072" t="s">
        <v>533</v>
      </c>
      <c r="D962" s="1176"/>
      <c r="E962" s="520" t="s">
        <v>537</v>
      </c>
    </row>
    <row r="963" spans="1:7" ht="17.25" thickBot="1">
      <c r="A963" s="183" t="s">
        <v>540</v>
      </c>
      <c r="B963" s="515" t="s">
        <v>541</v>
      </c>
      <c r="C963" s="90" t="s">
        <v>535</v>
      </c>
      <c r="D963" s="90" t="s">
        <v>536</v>
      </c>
      <c r="E963" s="91"/>
    </row>
    <row r="964" spans="1:7" ht="17.25" thickBot="1">
      <c r="A964" s="511"/>
      <c r="B964" s="73"/>
      <c r="C964" s="476">
        <v>0</v>
      </c>
      <c r="D964" s="476">
        <v>0</v>
      </c>
      <c r="E964" s="92"/>
    </row>
    <row r="965" spans="1:7" ht="17.25" thickBot="1">
      <c r="A965" s="511"/>
      <c r="B965" s="73"/>
      <c r="C965" s="476">
        <v>0</v>
      </c>
      <c r="D965" s="476">
        <v>0</v>
      </c>
      <c r="E965" s="92"/>
    </row>
    <row r="966" spans="1:7" ht="17.25" thickBot="1">
      <c r="A966" s="184"/>
    </row>
    <row r="967" spans="1:7" ht="17.25" thickBot="1">
      <c r="A967" s="1069" t="s">
        <v>2760</v>
      </c>
      <c r="B967" s="1070"/>
      <c r="C967" s="1246" t="s">
        <v>533</v>
      </c>
      <c r="D967" s="1176"/>
      <c r="E967" s="520" t="s">
        <v>537</v>
      </c>
    </row>
    <row r="968" spans="1:7" ht="17.25" thickBot="1">
      <c r="A968" s="509" t="s">
        <v>540</v>
      </c>
      <c r="B968" s="216" t="s">
        <v>541</v>
      </c>
      <c r="C968" s="502" t="s">
        <v>535</v>
      </c>
      <c r="D968" s="93" t="s">
        <v>536</v>
      </c>
      <c r="E968" s="94"/>
      <c r="G968" s="711"/>
    </row>
    <row r="969" spans="1:7" ht="25.5" customHeight="1" thickBot="1">
      <c r="A969" s="959" t="s">
        <v>1072</v>
      </c>
      <c r="B969" s="688" t="s">
        <v>2765</v>
      </c>
      <c r="C969" s="249">
        <f ca="1">LOOKUP(G969,'Bal. Comprob.'!$A$13:$A$1201,'Bal. Comprob.'!$G$13:G1218)</f>
        <v>19331948256</v>
      </c>
      <c r="D969" s="477">
        <v>0</v>
      </c>
      <c r="E969" s="518"/>
      <c r="G969" s="712" t="s">
        <v>1071</v>
      </c>
    </row>
    <row r="970" spans="1:7" ht="25.5" customHeight="1" thickBot="1">
      <c r="A970" s="511"/>
      <c r="B970" s="71"/>
      <c r="C970" s="214"/>
      <c r="D970" s="516"/>
      <c r="E970" s="92"/>
      <c r="G970" s="711"/>
    </row>
    <row r="971" spans="1:7" ht="17.25" thickBot="1">
      <c r="A971" s="184"/>
      <c r="G971" s="711"/>
    </row>
    <row r="972" spans="1:7" ht="17.25" thickBot="1">
      <c r="A972" s="1174" t="s">
        <v>2761</v>
      </c>
      <c r="B972" s="1175"/>
      <c r="C972" s="1072" t="s">
        <v>533</v>
      </c>
      <c r="D972" s="1176"/>
      <c r="E972" s="520" t="s">
        <v>537</v>
      </c>
      <c r="G972" s="711"/>
    </row>
    <row r="973" spans="1:7">
      <c r="A973" s="1247" t="s">
        <v>540</v>
      </c>
      <c r="B973" s="1249" t="s">
        <v>541</v>
      </c>
      <c r="C973" s="1251" t="s">
        <v>535</v>
      </c>
      <c r="D973" s="1251" t="s">
        <v>536</v>
      </c>
      <c r="E973" s="1253"/>
      <c r="G973" s="711"/>
    </row>
    <row r="974" spans="1:7" ht="17.25" thickBot="1">
      <c r="A974" s="1248"/>
      <c r="B974" s="1250"/>
      <c r="C974" s="1252"/>
      <c r="D974" s="1252"/>
      <c r="E974" s="1254"/>
      <c r="G974" s="711"/>
    </row>
    <row r="975" spans="1:7" ht="17.25" thickBot="1">
      <c r="A975" s="664" t="s">
        <v>1081</v>
      </c>
      <c r="B975" s="478" t="s">
        <v>3540</v>
      </c>
      <c r="C975" s="249">
        <f ca="1">LOOKUP(G975,'Bal. Comprob.'!$A$13:$A$1201,'Bal. Comprob.'!$G$13:G1224)</f>
        <v>210000000</v>
      </c>
      <c r="D975" s="477">
        <v>0</v>
      </c>
      <c r="E975" s="479"/>
      <c r="G975" s="712" t="s">
        <v>1080</v>
      </c>
    </row>
    <row r="976" spans="1:7" ht="17.25" thickBot="1">
      <c r="A976" s="664" t="s">
        <v>1083</v>
      </c>
      <c r="B976" s="478" t="s">
        <v>3540</v>
      </c>
      <c r="C976" s="249">
        <f ca="1">LOOKUP(G976,'Bal. Comprob.'!$A$13:$A$1201,'Bal. Comprob.'!$G$13:G1225)</f>
        <v>15000000</v>
      </c>
      <c r="D976" s="477">
        <v>0</v>
      </c>
      <c r="E976" s="479"/>
      <c r="G976" s="712" t="s">
        <v>1082</v>
      </c>
    </row>
    <row r="977" spans="1:7" ht="17.25" thickBot="1">
      <c r="A977" s="664" t="s">
        <v>1085</v>
      </c>
      <c r="B977" s="478" t="s">
        <v>3540</v>
      </c>
      <c r="C977" s="249">
        <f ca="1">LOOKUP(G977,'Bal. Comprob.'!$A$13:$A$1201,'Bal. Comprob.'!$G$13:G1226)</f>
        <v>25000000</v>
      </c>
      <c r="D977" s="477">
        <v>0</v>
      </c>
      <c r="E977" s="479"/>
      <c r="G977" s="712" t="s">
        <v>1084</v>
      </c>
    </row>
    <row r="978" spans="1:7" ht="17.25" thickBot="1">
      <c r="A978" s="664" t="s">
        <v>1087</v>
      </c>
      <c r="B978" s="478" t="s">
        <v>3540</v>
      </c>
      <c r="C978" s="249">
        <f ca="1">LOOKUP(G978,'Bal. Comprob.'!$A$13:$A$1201,'Bal. Comprob.'!$G$13:G1227)</f>
        <v>200000000</v>
      </c>
      <c r="D978" s="477">
        <v>0</v>
      </c>
      <c r="E978" s="479"/>
      <c r="G978" s="712" t="s">
        <v>1086</v>
      </c>
    </row>
    <row r="979" spans="1:7">
      <c r="A979" s="493"/>
      <c r="G979" s="711"/>
    </row>
    <row r="980" spans="1:7">
      <c r="A980" s="689" t="s">
        <v>246</v>
      </c>
      <c r="B980" s="532"/>
      <c r="C980" s="532"/>
      <c r="D980" s="532"/>
      <c r="E980" s="532"/>
    </row>
    <row r="981" spans="1:7" ht="46.5" customHeight="1">
      <c r="A981" s="1466" t="s">
        <v>3607</v>
      </c>
      <c r="B981" s="1466"/>
      <c r="C981" s="1466"/>
      <c r="D981" s="1466"/>
      <c r="E981" s="1466"/>
    </row>
    <row r="982" spans="1:7" ht="19.5" customHeight="1">
      <c r="A982" s="968" t="s">
        <v>1072</v>
      </c>
      <c r="B982" s="683"/>
      <c r="C982" s="683"/>
      <c r="D982" s="683"/>
      <c r="E982" s="683"/>
    </row>
    <row r="983" spans="1:7" ht="95.25" customHeight="1">
      <c r="A983" s="1255" t="s">
        <v>4024</v>
      </c>
      <c r="B983" s="1255"/>
      <c r="C983" s="1255"/>
      <c r="D983" s="1255"/>
      <c r="E983" s="1255"/>
    </row>
    <row r="984" spans="1:7" ht="13.5" customHeight="1">
      <c r="A984" s="690"/>
      <c r="B984" s="690"/>
      <c r="C984" s="690"/>
      <c r="D984" s="690"/>
      <c r="E984" s="690"/>
    </row>
    <row r="985" spans="1:7" ht="18" customHeight="1">
      <c r="A985" s="684" t="s">
        <v>3608</v>
      </c>
      <c r="B985" s="683"/>
      <c r="C985" s="683"/>
      <c r="D985" s="683"/>
      <c r="E985" s="683"/>
    </row>
    <row r="986" spans="1:7" ht="47.25" customHeight="1">
      <c r="A986" s="1466" t="s">
        <v>3614</v>
      </c>
      <c r="B986" s="1466"/>
      <c r="C986" s="1466"/>
      <c r="D986" s="1466"/>
      <c r="E986" s="1466"/>
    </row>
    <row r="987" spans="1:7" ht="7.5" customHeight="1">
      <c r="A987" s="683"/>
      <c r="B987" s="683"/>
      <c r="C987" s="683"/>
      <c r="D987" s="683"/>
      <c r="E987" s="683"/>
    </row>
    <row r="988" spans="1:7" ht="16.5" customHeight="1">
      <c r="A988" s="685" t="s">
        <v>1087</v>
      </c>
      <c r="B988" s="683"/>
      <c r="C988" s="683"/>
      <c r="D988" s="683"/>
      <c r="E988" s="683"/>
    </row>
    <row r="989" spans="1:7" ht="30" customHeight="1">
      <c r="A989" s="1466" t="s">
        <v>4025</v>
      </c>
      <c r="B989" s="1466"/>
      <c r="C989" s="1466"/>
      <c r="D989" s="1466"/>
      <c r="E989" s="1466"/>
    </row>
    <row r="990" spans="1:7" ht="8.25" customHeight="1">
      <c r="A990" s="683"/>
      <c r="B990" s="683"/>
      <c r="C990" s="683"/>
      <c r="D990" s="683"/>
      <c r="E990" s="683"/>
    </row>
    <row r="991" spans="1:7">
      <c r="A991" s="1467" t="s">
        <v>3610</v>
      </c>
      <c r="B991" s="1467"/>
    </row>
    <row r="992" spans="1:7" ht="34.5" customHeight="1">
      <c r="A992" s="1466" t="s">
        <v>3611</v>
      </c>
      <c r="B992" s="1466"/>
      <c r="C992" s="1466"/>
      <c r="D992" s="1466"/>
      <c r="E992" s="1466"/>
    </row>
    <row r="993" spans="1:7" ht="5.25" customHeight="1">
      <c r="A993" s="683"/>
      <c r="B993" s="683"/>
      <c r="C993" s="683"/>
      <c r="D993" s="683"/>
      <c r="E993" s="683"/>
    </row>
    <row r="994" spans="1:7">
      <c r="A994" s="1256" t="s">
        <v>3612</v>
      </c>
      <c r="B994" s="1256"/>
    </row>
    <row r="995" spans="1:7" ht="33.75" customHeight="1">
      <c r="A995" s="1466" t="s">
        <v>3613</v>
      </c>
      <c r="B995" s="1466"/>
      <c r="C995" s="1466"/>
      <c r="D995" s="1466"/>
      <c r="E995" s="1466"/>
    </row>
    <row r="996" spans="1:7">
      <c r="A996" s="493"/>
    </row>
    <row r="997" spans="1:7" ht="17.25" thickBot="1">
      <c r="A997" s="493"/>
    </row>
    <row r="998" spans="1:7" ht="17.25" thickBot="1">
      <c r="A998" s="733" t="s">
        <v>543</v>
      </c>
      <c r="B998" s="663"/>
      <c r="C998" s="1074" t="s">
        <v>533</v>
      </c>
      <c r="D998" s="1075"/>
      <c r="E998" s="88"/>
    </row>
    <row r="999" spans="1:7" ht="17.25" thickBot="1">
      <c r="A999" s="142" t="s">
        <v>534</v>
      </c>
      <c r="B999" s="497" t="s">
        <v>175</v>
      </c>
      <c r="C999" s="498" t="s">
        <v>535</v>
      </c>
      <c r="D999" s="498" t="s">
        <v>536</v>
      </c>
      <c r="E999" s="86" t="s">
        <v>537</v>
      </c>
    </row>
    <row r="1000" spans="1:7" ht="17.25" thickBot="1">
      <c r="A1000" s="182" t="s">
        <v>544</v>
      </c>
      <c r="B1000" s="213" t="s">
        <v>545</v>
      </c>
      <c r="C1000" s="249">
        <v>0</v>
      </c>
      <c r="D1000" s="477">
        <v>0</v>
      </c>
      <c r="E1000" s="89"/>
    </row>
    <row r="1001" spans="1:7">
      <c r="A1001" s="493"/>
    </row>
    <row r="1002" spans="1:7" ht="17.25" thickBot="1">
      <c r="A1002" s="1117"/>
      <c r="B1002" s="1117"/>
      <c r="C1002" s="576"/>
      <c r="D1002" s="1193"/>
      <c r="E1002" s="1193"/>
      <c r="F1002" s="96"/>
      <c r="G1002" s="576"/>
    </row>
    <row r="1003" spans="1:7" ht="17.25" thickBot="1">
      <c r="A1003" s="185" t="s">
        <v>546</v>
      </c>
      <c r="B1003" s="576"/>
      <c r="C1003" s="1072" t="s">
        <v>533</v>
      </c>
      <c r="D1003" s="1176"/>
      <c r="E1003" s="520"/>
      <c r="F1003" s="649"/>
    </row>
    <row r="1004" spans="1:7" ht="17.25" thickBot="1">
      <c r="A1004" s="183" t="s">
        <v>540</v>
      </c>
      <c r="B1004" s="216" t="s">
        <v>547</v>
      </c>
      <c r="C1004" s="250" t="s">
        <v>535</v>
      </c>
      <c r="D1004" s="90" t="s">
        <v>536</v>
      </c>
      <c r="E1004" s="97" t="s">
        <v>537</v>
      </c>
      <c r="F1004" s="649"/>
    </row>
    <row r="1005" spans="1:7" ht="27" customHeight="1" thickBot="1">
      <c r="A1005" s="511" t="s">
        <v>548</v>
      </c>
      <c r="B1005" s="229" t="s">
        <v>549</v>
      </c>
      <c r="C1005" s="477">
        <v>0</v>
      </c>
      <c r="D1005" s="477">
        <v>0</v>
      </c>
      <c r="E1005" s="92"/>
      <c r="F1005" s="649"/>
    </row>
    <row r="1006" spans="1:7" ht="27" customHeight="1" thickBot="1">
      <c r="A1006" s="511" t="s">
        <v>550</v>
      </c>
      <c r="B1006" s="229" t="s">
        <v>551</v>
      </c>
      <c r="C1006" s="477">
        <v>0</v>
      </c>
      <c r="D1006" s="477">
        <v>0</v>
      </c>
      <c r="E1006" s="92"/>
      <c r="F1006" s="649"/>
    </row>
    <row r="1007" spans="1:7" ht="17.25" thickBot="1">
      <c r="A1007" s="511" t="s">
        <v>181</v>
      </c>
      <c r="B1007" s="218" t="s">
        <v>552</v>
      </c>
      <c r="C1007" s="477">
        <v>0</v>
      </c>
      <c r="D1007" s="477">
        <v>0</v>
      </c>
      <c r="E1007" s="92"/>
      <c r="F1007" s="649"/>
    </row>
    <row r="1008" spans="1:7" ht="17.25" thickBot="1">
      <c r="A1008" s="511" t="s">
        <v>553</v>
      </c>
      <c r="B1008" s="218" t="s">
        <v>554</v>
      </c>
      <c r="C1008" s="477">
        <v>0</v>
      </c>
      <c r="D1008" s="477">
        <v>0</v>
      </c>
      <c r="E1008" s="92"/>
      <c r="F1008" s="649"/>
    </row>
    <row r="1009" spans="1:7" ht="27" customHeight="1" thickBot="1">
      <c r="A1009" s="511" t="s">
        <v>555</v>
      </c>
      <c r="B1009" s="229" t="s">
        <v>556</v>
      </c>
      <c r="C1009" s="477">
        <v>0</v>
      </c>
      <c r="D1009" s="477">
        <v>0</v>
      </c>
      <c r="E1009" s="92"/>
      <c r="F1009" s="649"/>
    </row>
    <row r="1010" spans="1:7">
      <c r="A1010" s="577"/>
      <c r="B1010" s="578"/>
      <c r="C1010" s="578"/>
      <c r="D1010" s="578"/>
      <c r="E1010" s="578"/>
      <c r="F1010" s="578"/>
      <c r="G1010" s="578"/>
    </row>
    <row r="1011" spans="1:7">
      <c r="A1011" s="493"/>
    </row>
    <row r="1012" spans="1:7" ht="17.25" thickBot="1">
      <c r="A1012" s="152" t="s">
        <v>246</v>
      </c>
      <c r="B1012" s="495"/>
      <c r="C1012" s="495"/>
      <c r="D1012" s="495"/>
      <c r="E1012" s="495"/>
    </row>
    <row r="1013" spans="1:7">
      <c r="A1013" s="493"/>
    </row>
    <row r="1014" spans="1:7" ht="17.25" thickBot="1">
      <c r="A1014" s="493"/>
    </row>
    <row r="1015" spans="1:7" ht="17.25" thickBot="1">
      <c r="A1015" s="734" t="s">
        <v>557</v>
      </c>
      <c r="B1015" s="240"/>
      <c r="C1015" s="1074" t="s">
        <v>533</v>
      </c>
      <c r="D1015" s="1075"/>
      <c r="E1015" s="88"/>
    </row>
    <row r="1016" spans="1:7" ht="17.25" thickBot="1">
      <c r="A1016" s="142" t="s">
        <v>534</v>
      </c>
      <c r="B1016" s="497" t="s">
        <v>175</v>
      </c>
      <c r="C1016" s="498" t="s">
        <v>535</v>
      </c>
      <c r="D1016" s="498" t="s">
        <v>536</v>
      </c>
      <c r="E1016" s="86" t="s">
        <v>537</v>
      </c>
    </row>
    <row r="1017" spans="1:7" ht="17.25" thickBot="1">
      <c r="A1017" s="182" t="s">
        <v>558</v>
      </c>
      <c r="B1017" s="480" t="s">
        <v>1088</v>
      </c>
      <c r="C1017" s="249">
        <f ca="1">LOOKUP(B1017,'Bal. Comprob.'!$A$13:$A$1201,'Bal. Comprob.'!$G$13:G1252)</f>
        <v>58368085339.830002</v>
      </c>
      <c r="D1017" s="477">
        <v>0</v>
      </c>
      <c r="E1017" s="89"/>
    </row>
    <row r="1018" spans="1:7">
      <c r="A1018" s="493"/>
    </row>
    <row r="1019" spans="1:7" ht="17.25" thickBot="1">
      <c r="A1019" s="493"/>
    </row>
    <row r="1020" spans="1:7" ht="17.25" thickBot="1">
      <c r="A1020" s="1174" t="s">
        <v>559</v>
      </c>
      <c r="B1020" s="1174"/>
      <c r="C1020" s="1072" t="s">
        <v>533</v>
      </c>
      <c r="D1020" s="1176"/>
      <c r="E1020" s="98"/>
    </row>
    <row r="1021" spans="1:7" ht="17.25" thickBot="1">
      <c r="A1021" s="183" t="s">
        <v>540</v>
      </c>
      <c r="B1021" s="216" t="s">
        <v>547</v>
      </c>
      <c r="C1021" s="90" t="s">
        <v>535</v>
      </c>
      <c r="D1021" s="90" t="s">
        <v>536</v>
      </c>
      <c r="E1021" s="99" t="s">
        <v>537</v>
      </c>
    </row>
    <row r="1022" spans="1:7" ht="17.25" thickBot="1">
      <c r="A1022" s="511" t="s">
        <v>2955</v>
      </c>
      <c r="B1022" s="218" t="s">
        <v>560</v>
      </c>
      <c r="C1022" s="249">
        <v>0</v>
      </c>
      <c r="D1022" s="249">
        <v>0</v>
      </c>
      <c r="E1022" s="92"/>
    </row>
    <row r="1023" spans="1:7" ht="17.25" thickBot="1">
      <c r="A1023" s="1239" t="s">
        <v>2957</v>
      </c>
      <c r="B1023" s="251" t="s">
        <v>561</v>
      </c>
      <c r="C1023" s="249"/>
      <c r="D1023" s="249">
        <v>0</v>
      </c>
      <c r="E1023" s="1241"/>
    </row>
    <row r="1024" spans="1:7" ht="17.25" thickBot="1">
      <c r="A1024" s="1240"/>
      <c r="B1024" s="252"/>
      <c r="C1024" s="249">
        <v>0</v>
      </c>
      <c r="D1024" s="249">
        <v>0</v>
      </c>
      <c r="E1024" s="1242"/>
    </row>
    <row r="1025" spans="1:5" ht="17.25" thickBot="1">
      <c r="A1025" s="1239" t="s">
        <v>3541</v>
      </c>
      <c r="B1025" s="251" t="s">
        <v>562</v>
      </c>
      <c r="C1025" s="249"/>
      <c r="D1025" s="249">
        <v>0</v>
      </c>
      <c r="E1025" s="1241"/>
    </row>
    <row r="1026" spans="1:5" ht="17.25" thickBot="1">
      <c r="A1026" s="1240"/>
      <c r="B1026" s="252"/>
      <c r="C1026" s="249">
        <v>0</v>
      </c>
      <c r="D1026" s="249">
        <v>0</v>
      </c>
      <c r="E1026" s="1242"/>
    </row>
    <row r="1027" spans="1:5" ht="17.25" thickBot="1">
      <c r="A1027" s="511" t="s">
        <v>2962</v>
      </c>
      <c r="B1027" s="218" t="s">
        <v>563</v>
      </c>
      <c r="C1027" s="249">
        <v>0</v>
      </c>
      <c r="D1027" s="249">
        <v>0</v>
      </c>
      <c r="E1027" s="92"/>
    </row>
    <row r="1028" spans="1:5" ht="17.25" thickBot="1">
      <c r="A1028" s="511" t="s">
        <v>2960</v>
      </c>
      <c r="B1028" s="218" t="s">
        <v>564</v>
      </c>
      <c r="C1028" s="249">
        <v>0</v>
      </c>
      <c r="D1028" s="249">
        <v>0</v>
      </c>
      <c r="E1028" s="92"/>
    </row>
    <row r="1029" spans="1:5" ht="17.25" thickBot="1">
      <c r="A1029" s="511" t="s">
        <v>1089</v>
      </c>
      <c r="B1029" s="218" t="s">
        <v>565</v>
      </c>
      <c r="C1029" s="249">
        <f ca="1">LOOKUP(A1029,'Bal. Comprob.'!$A$13:$A$1201,'Bal. Comprob.'!$G$13:G1265)</f>
        <v>57970120640.440002</v>
      </c>
      <c r="D1029" s="249">
        <v>0</v>
      </c>
      <c r="E1029" s="92"/>
    </row>
    <row r="1030" spans="1:5" ht="17.25" thickBot="1">
      <c r="A1030" s="1239" t="s">
        <v>2964</v>
      </c>
      <c r="B1030" s="251" t="s">
        <v>566</v>
      </c>
      <c r="C1030" s="249"/>
      <c r="D1030" s="249">
        <v>0</v>
      </c>
      <c r="E1030" s="1241"/>
    </row>
    <row r="1031" spans="1:5" ht="17.25" thickBot="1">
      <c r="A1031" s="1240"/>
      <c r="B1031" s="252"/>
      <c r="C1031" s="249">
        <v>0</v>
      </c>
      <c r="D1031" s="249">
        <v>0</v>
      </c>
      <c r="E1031" s="1242"/>
    </row>
    <row r="1032" spans="1:5" ht="17.25" thickBot="1">
      <c r="A1032" s="1239" t="s">
        <v>2965</v>
      </c>
      <c r="B1032" s="251" t="s">
        <v>567</v>
      </c>
      <c r="C1032" s="249"/>
      <c r="D1032" s="249">
        <v>0</v>
      </c>
      <c r="E1032" s="1241"/>
    </row>
    <row r="1033" spans="1:5" ht="17.25" thickBot="1">
      <c r="A1033" s="1240"/>
      <c r="B1033" s="252"/>
      <c r="C1033" s="249">
        <v>0</v>
      </c>
      <c r="D1033" s="249">
        <v>0</v>
      </c>
      <c r="E1033" s="1242"/>
    </row>
    <row r="1034" spans="1:5" ht="17.25" thickBot="1">
      <c r="A1034" s="511" t="s">
        <v>1107</v>
      </c>
      <c r="B1034" s="218" t="s">
        <v>568</v>
      </c>
      <c r="C1034" s="249">
        <f ca="1">LOOKUP(A1034,'Bal. Comprob.'!$A$13:$A$1201,'Bal. Comprob.'!$G$13:G1270)</f>
        <v>2930617.44</v>
      </c>
      <c r="D1034" s="249">
        <v>0</v>
      </c>
      <c r="E1034" s="92"/>
    </row>
    <row r="1035" spans="1:5" ht="17.25" thickBot="1">
      <c r="A1035" s="511" t="s">
        <v>2966</v>
      </c>
      <c r="B1035" s="218" t="s">
        <v>569</v>
      </c>
      <c r="C1035" s="249">
        <v>0</v>
      </c>
      <c r="D1035" s="249">
        <v>0</v>
      </c>
      <c r="E1035" s="92"/>
    </row>
    <row r="1036" spans="1:5" ht="17.25" thickBot="1">
      <c r="A1036" s="1239" t="s">
        <v>2967</v>
      </c>
      <c r="B1036" s="251" t="s">
        <v>570</v>
      </c>
      <c r="C1036" s="249"/>
      <c r="D1036" s="249">
        <v>0</v>
      </c>
      <c r="E1036" s="1241"/>
    </row>
    <row r="1037" spans="1:5" ht="17.25" thickBot="1">
      <c r="A1037" s="1240"/>
      <c r="B1037" s="252"/>
      <c r="C1037" s="249">
        <v>0</v>
      </c>
      <c r="D1037" s="249">
        <v>0</v>
      </c>
      <c r="E1037" s="1242"/>
    </row>
    <row r="1038" spans="1:5" ht="17.25" thickBot="1">
      <c r="A1038" s="1239" t="s">
        <v>2968</v>
      </c>
      <c r="B1038" s="251" t="s">
        <v>571</v>
      </c>
      <c r="C1038" s="249"/>
      <c r="D1038" s="249">
        <v>0</v>
      </c>
      <c r="E1038" s="1241"/>
    </row>
    <row r="1039" spans="1:5" ht="17.25" thickBot="1">
      <c r="A1039" s="1240"/>
      <c r="B1039" s="252"/>
      <c r="C1039" s="249">
        <v>0</v>
      </c>
      <c r="D1039" s="249">
        <v>0</v>
      </c>
      <c r="E1039" s="1242"/>
    </row>
    <row r="1040" spans="1:5" ht="17.25" thickBot="1">
      <c r="A1040" s="511" t="s">
        <v>2971</v>
      </c>
      <c r="B1040" s="218" t="s">
        <v>572</v>
      </c>
      <c r="C1040" s="249">
        <v>0</v>
      </c>
      <c r="D1040" s="249">
        <v>0</v>
      </c>
      <c r="E1040" s="92"/>
    </row>
    <row r="1041" spans="1:11" ht="17.25" thickBot="1">
      <c r="A1041" s="511" t="s">
        <v>1120</v>
      </c>
      <c r="B1041" s="218" t="s">
        <v>573</v>
      </c>
      <c r="C1041" s="249">
        <f ca="1">LOOKUP(A1041,'Bal. Comprob.'!$A$13:$A$1201,'Bal. Comprob.'!$G$13:G1277)</f>
        <v>398135776.13</v>
      </c>
      <c r="D1041" s="249">
        <v>0</v>
      </c>
      <c r="E1041" s="92"/>
    </row>
    <row r="1042" spans="1:11" ht="27" customHeight="1" thickBot="1">
      <c r="A1042" s="511" t="s">
        <v>1140</v>
      </c>
      <c r="B1042" s="229" t="s">
        <v>574</v>
      </c>
      <c r="C1042" s="249">
        <f ca="1">LOOKUP(A1042,'Bal. Comprob.'!$A$13:$A$1201,'Bal. Comprob.'!$G$13:G1278)</f>
        <v>-3101694.18</v>
      </c>
      <c r="D1042" s="249">
        <v>0</v>
      </c>
      <c r="E1042" s="92"/>
    </row>
    <row r="1043" spans="1:11">
      <c r="A1043" s="577"/>
      <c r="B1043" s="578"/>
      <c r="C1043" s="578"/>
      <c r="D1043" s="578"/>
      <c r="E1043" s="578"/>
      <c r="F1043" s="578"/>
    </row>
    <row r="1044" spans="1:11">
      <c r="A1044" s="493"/>
    </row>
    <row r="1045" spans="1:11">
      <c r="A1045" s="186" t="s">
        <v>575</v>
      </c>
    </row>
    <row r="1046" spans="1:11" ht="17.25" thickBot="1">
      <c r="A1046" s="184"/>
      <c r="G1046" s="711"/>
      <c r="H1046" s="711"/>
      <c r="I1046" s="711"/>
    </row>
    <row r="1047" spans="1:11" ht="17.25" thickBot="1">
      <c r="A1047" s="187" t="s">
        <v>0</v>
      </c>
      <c r="B1047" s="101" t="s">
        <v>576</v>
      </c>
      <c r="C1047" s="102" t="s">
        <v>577</v>
      </c>
      <c r="G1047" s="711"/>
      <c r="H1047" s="711"/>
      <c r="I1047" s="711"/>
    </row>
    <row r="1048" spans="1:11" ht="17.25" thickBot="1">
      <c r="A1048" s="511">
        <v>11206</v>
      </c>
      <c r="B1048" s="92" t="s">
        <v>3689</v>
      </c>
      <c r="C1048" s="249">
        <f ca="1">LOOKUP(G1048,'Bal. Comprob.'!$A$13:$A$1201,'Bal. Comprob.'!$G$13:G1284)</f>
        <v>6702263636.5500002</v>
      </c>
      <c r="G1048" s="713" t="s">
        <v>1099</v>
      </c>
      <c r="H1048" s="711"/>
      <c r="I1048" s="711"/>
    </row>
    <row r="1049" spans="1:11" ht="17.25" thickBot="1">
      <c r="A1049" s="511">
        <v>11206</v>
      </c>
      <c r="B1049" s="92" t="s">
        <v>3691</v>
      </c>
      <c r="C1049" s="249">
        <f ca="1">LOOKUP(G1049,'Bal. Comprob.'!$A$13:$A$1201,'Bal. Comprob.'!$G$13:G1285)</f>
        <v>33720010778.759998</v>
      </c>
      <c r="G1049" s="713" t="s">
        <v>1101</v>
      </c>
      <c r="H1049" s="711"/>
      <c r="I1049" s="711"/>
    </row>
    <row r="1050" spans="1:11" ht="17.25" thickBot="1">
      <c r="A1050" s="511">
        <v>11206</v>
      </c>
      <c r="B1050" s="92" t="s">
        <v>3693</v>
      </c>
      <c r="C1050" s="249">
        <f ca="1">LOOKUP(G1050,'Bal. Comprob.'!$A$13:$A$1201,'Bal. Comprob.'!$G$13:G1286)</f>
        <v>11155298804.139999</v>
      </c>
      <c r="G1050" s="713" t="s">
        <v>1103</v>
      </c>
      <c r="H1050" s="711"/>
      <c r="I1050" s="711"/>
    </row>
    <row r="1051" spans="1:11" ht="17.25" thickBot="1">
      <c r="A1051" s="511">
        <v>11206</v>
      </c>
      <c r="B1051" s="92" t="s">
        <v>3694</v>
      </c>
      <c r="C1051" s="249">
        <f ca="1">LOOKUP(G1051,'Bal. Comprob.'!$A$13:$A$1201,'Bal. Comprob.'!$G$13:G1287)</f>
        <v>6392547420.9899998</v>
      </c>
      <c r="G1051" s="713" t="s">
        <v>1105</v>
      </c>
      <c r="H1051" s="711"/>
      <c r="I1051" s="711"/>
    </row>
    <row r="1052" spans="1:11">
      <c r="A1052" s="493"/>
      <c r="G1052" s="711"/>
      <c r="H1052" s="711"/>
      <c r="I1052" s="711"/>
    </row>
    <row r="1053" spans="1:11" ht="17.25" thickBot="1">
      <c r="A1053" s="666"/>
      <c r="B1053" s="1174" t="s">
        <v>578</v>
      </c>
      <c r="C1053" s="1174"/>
      <c r="D1053" s="1233"/>
      <c r="E1053" s="1233"/>
      <c r="F1053" s="1233"/>
      <c r="G1053" s="1244"/>
      <c r="H1053" s="1244"/>
      <c r="I1053" s="1244"/>
      <c r="J1053" s="637"/>
      <c r="K1053" s="649"/>
    </row>
    <row r="1054" spans="1:11" ht="17.25" thickBot="1">
      <c r="A1054" s="666"/>
      <c r="B1054" s="1072" t="s">
        <v>579</v>
      </c>
      <c r="C1054" s="1073"/>
      <c r="D1054" s="222"/>
      <c r="E1054" s="222"/>
      <c r="F1054" s="222"/>
      <c r="G1054" s="1245"/>
      <c r="H1054" s="1245"/>
      <c r="I1054" s="1245"/>
      <c r="J1054" s="513"/>
      <c r="K1054" s="667"/>
    </row>
    <row r="1055" spans="1:11">
      <c r="A1055" s="666"/>
      <c r="B1055" s="220" t="s">
        <v>580</v>
      </c>
      <c r="C1055" s="221"/>
      <c r="D1055" s="222"/>
      <c r="E1055" s="222"/>
      <c r="F1055" s="222"/>
      <c r="G1055" s="1243"/>
      <c r="H1055" s="1243"/>
      <c r="I1055" s="1243"/>
      <c r="J1055" s="1243"/>
      <c r="K1055" s="667"/>
    </row>
    <row r="1056" spans="1:11" ht="25.5" customHeight="1">
      <c r="A1056" s="666"/>
      <c r="B1056" s="1237" t="s">
        <v>581</v>
      </c>
      <c r="C1056" s="1238"/>
      <c r="D1056" s="223"/>
      <c r="E1056" s="223"/>
      <c r="F1056" s="223"/>
      <c r="G1056" s="223"/>
      <c r="H1056" s="223"/>
      <c r="I1056" s="223"/>
      <c r="J1056" s="223"/>
      <c r="K1056" s="667"/>
    </row>
    <row r="1057" spans="1:11" ht="24.75" customHeight="1">
      <c r="A1057" s="1197"/>
      <c r="B1057" s="1237" t="s">
        <v>2762</v>
      </c>
      <c r="C1057" s="1238"/>
      <c r="D1057" s="224"/>
      <c r="E1057" s="224"/>
      <c r="F1057" s="224"/>
      <c r="G1057" s="224"/>
      <c r="H1057" s="224"/>
      <c r="I1057" s="224"/>
      <c r="J1057" s="224"/>
      <c r="K1057" s="1232"/>
    </row>
    <row r="1058" spans="1:11" ht="25.5" customHeight="1">
      <c r="A1058" s="1197"/>
      <c r="B1058" s="1237" t="s">
        <v>2763</v>
      </c>
      <c r="C1058" s="1238"/>
      <c r="D1058" s="224"/>
      <c r="E1058" s="224"/>
      <c r="F1058" s="224"/>
      <c r="G1058" s="224"/>
      <c r="H1058" s="224"/>
      <c r="I1058" s="224"/>
      <c r="J1058" s="224"/>
      <c r="K1058" s="1232"/>
    </row>
    <row r="1059" spans="1:11" ht="18.75" customHeight="1">
      <c r="A1059" s="1197"/>
      <c r="B1059" s="1237" t="s">
        <v>2764</v>
      </c>
      <c r="C1059" s="1238"/>
      <c r="D1059" s="224"/>
      <c r="E1059" s="224"/>
      <c r="F1059" s="224"/>
      <c r="G1059" s="224"/>
      <c r="H1059" s="224"/>
      <c r="I1059" s="224"/>
      <c r="J1059" s="224"/>
      <c r="K1059" s="1232"/>
    </row>
    <row r="1060" spans="1:11">
      <c r="A1060" s="1090" t="s">
        <v>246</v>
      </c>
      <c r="B1060" s="1090"/>
      <c r="C1060" s="1090"/>
      <c r="D1060" s="1231"/>
      <c r="E1060" s="1231"/>
      <c r="F1060" s="1231"/>
      <c r="G1060" s="1231"/>
      <c r="H1060" s="514"/>
      <c r="I1060" s="1231"/>
      <c r="J1060" s="1231"/>
      <c r="K1060" s="1231"/>
    </row>
    <row r="1061" spans="1:11">
      <c r="A1061" s="693" t="s">
        <v>3617</v>
      </c>
      <c r="B1061" s="953"/>
      <c r="C1061" s="953"/>
      <c r="D1061" s="514"/>
      <c r="E1061" s="514"/>
      <c r="F1061" s="514"/>
      <c r="G1061" s="514"/>
      <c r="H1061" s="514"/>
      <c r="I1061" s="514"/>
      <c r="J1061" s="514"/>
      <c r="K1061" s="514"/>
    </row>
    <row r="1062" spans="1:11" ht="36" customHeight="1">
      <c r="A1062" s="1230" t="s">
        <v>3690</v>
      </c>
      <c r="B1062" s="1230"/>
      <c r="C1062" s="1230"/>
      <c r="D1062" s="1231"/>
      <c r="E1062" s="1231"/>
      <c r="F1062" s="1231"/>
      <c r="G1062" s="1231"/>
      <c r="H1062" s="514"/>
      <c r="I1062" s="1231"/>
      <c r="J1062" s="1231"/>
      <c r="K1062" s="1231"/>
    </row>
    <row r="1063" spans="1:11" ht="34.5" customHeight="1">
      <c r="A1063" s="1230" t="s">
        <v>3692</v>
      </c>
      <c r="B1063" s="1230"/>
      <c r="C1063" s="1230"/>
      <c r="D1063" s="1231"/>
      <c r="E1063" s="1231"/>
      <c r="F1063" s="1231"/>
      <c r="G1063" s="1231"/>
      <c r="H1063" s="514"/>
      <c r="I1063" s="1231"/>
      <c r="J1063" s="1231"/>
      <c r="K1063" s="1231"/>
    </row>
    <row r="1064" spans="1:11" ht="36.75" customHeight="1">
      <c r="A1064" s="1230" t="s">
        <v>3918</v>
      </c>
      <c r="B1064" s="1230"/>
      <c r="C1064" s="1230"/>
      <c r="D1064" s="1231"/>
      <c r="E1064" s="1231"/>
      <c r="F1064" s="1231"/>
      <c r="G1064" s="1231"/>
      <c r="H1064" s="514"/>
      <c r="I1064" s="1231"/>
      <c r="J1064" s="1231"/>
      <c r="K1064" s="1231"/>
    </row>
    <row r="1065" spans="1:11" ht="33" customHeight="1">
      <c r="A1065" s="1230" t="s">
        <v>3695</v>
      </c>
      <c r="B1065" s="1230"/>
      <c r="C1065" s="1230"/>
      <c r="D1065" s="578"/>
      <c r="E1065" s="578"/>
      <c r="F1065" s="578"/>
      <c r="G1065" s="578"/>
      <c r="H1065" s="578"/>
      <c r="I1065" s="578"/>
      <c r="J1065" s="578"/>
      <c r="K1065" s="578"/>
    </row>
    <row r="1066" spans="1:11">
      <c r="A1066" s="953"/>
      <c r="B1066" s="953"/>
      <c r="C1066" s="953"/>
      <c r="D1066" s="578"/>
      <c r="E1066" s="578"/>
      <c r="F1066" s="578"/>
      <c r="G1066" s="578"/>
      <c r="H1066" s="578"/>
      <c r="I1066" s="578"/>
      <c r="J1066" s="578"/>
      <c r="K1066" s="578"/>
    </row>
    <row r="1067" spans="1:11">
      <c r="A1067" s="693" t="s">
        <v>3618</v>
      </c>
      <c r="B1067" s="670"/>
      <c r="C1067" s="670"/>
    </row>
    <row r="1068" spans="1:11">
      <c r="A1068" s="1235" t="s">
        <v>3619</v>
      </c>
      <c r="B1068" s="1235"/>
    </row>
    <row r="1069" spans="1:11" ht="32.25" customHeight="1">
      <c r="A1069" s="1183" t="s">
        <v>3626</v>
      </c>
      <c r="B1069" s="1183"/>
      <c r="C1069" s="1183"/>
      <c r="D1069" s="1183"/>
      <c r="E1069" s="1183"/>
    </row>
    <row r="1070" spans="1:11">
      <c r="A1070" s="1235" t="s">
        <v>3620</v>
      </c>
      <c r="B1070" s="1235"/>
    </row>
    <row r="1071" spans="1:11">
      <c r="A1071" s="1183" t="s">
        <v>3621</v>
      </c>
      <c r="B1071" s="1183"/>
      <c r="C1071" s="1183"/>
      <c r="D1071" s="1183"/>
      <c r="E1071" s="1183"/>
    </row>
    <row r="1072" spans="1:11">
      <c r="A1072" s="693" t="s">
        <v>3622</v>
      </c>
    </row>
    <row r="1073" spans="1:5" ht="34.5" customHeight="1">
      <c r="A1073" s="1048" t="s">
        <v>3623</v>
      </c>
      <c r="B1073" s="1048"/>
      <c r="C1073" s="1048"/>
      <c r="D1073" s="1048"/>
      <c r="E1073" s="1048"/>
    </row>
    <row r="1074" spans="1:5">
      <c r="A1074" s="693" t="s">
        <v>3624</v>
      </c>
    </row>
    <row r="1075" spans="1:5">
      <c r="A1075" s="532" t="s">
        <v>3625</v>
      </c>
    </row>
    <row r="1076" spans="1:5">
      <c r="A1076" s="532"/>
    </row>
    <row r="1077" spans="1:5" ht="17.25" thickBot="1">
      <c r="A1077" s="493"/>
    </row>
    <row r="1078" spans="1:5" ht="17.25" thickBot="1">
      <c r="A1078" s="733" t="s">
        <v>582</v>
      </c>
      <c r="B1078" s="663"/>
      <c r="C1078" s="1074" t="s">
        <v>533</v>
      </c>
      <c r="D1078" s="1075"/>
      <c r="E1078" s="88"/>
    </row>
    <row r="1079" spans="1:5" ht="17.25" thickBot="1">
      <c r="A1079" s="142" t="s">
        <v>534</v>
      </c>
      <c r="B1079" s="497" t="s">
        <v>175</v>
      </c>
      <c r="C1079" s="498" t="s">
        <v>535</v>
      </c>
      <c r="D1079" s="498" t="s">
        <v>536</v>
      </c>
      <c r="E1079" s="86" t="s">
        <v>537</v>
      </c>
    </row>
    <row r="1080" spans="1:5" ht="17.25" thickBot="1">
      <c r="A1080" s="182" t="s">
        <v>106</v>
      </c>
      <c r="B1080" s="213" t="s">
        <v>1152</v>
      </c>
      <c r="C1080" s="249">
        <f ca="1">LOOKUP(B1080,'Bal. Comprob.'!$A$13:$A$1201,'Bal. Comprob.'!$G$13:G1303)</f>
        <v>610033342.47000003</v>
      </c>
      <c r="D1080" s="249">
        <v>0</v>
      </c>
      <c r="E1080" s="89"/>
    </row>
    <row r="1081" spans="1:5" ht="17.25" thickBot="1">
      <c r="A1081" s="493"/>
    </row>
    <row r="1082" spans="1:5" ht="17.25" thickBot="1">
      <c r="A1082" s="185" t="s">
        <v>583</v>
      </c>
      <c r="B1082" s="576"/>
      <c r="C1082" s="1072" t="s">
        <v>533</v>
      </c>
      <c r="D1082" s="1176"/>
      <c r="E1082" s="520"/>
    </row>
    <row r="1083" spans="1:5" ht="17.25" thickBot="1">
      <c r="A1083" s="183" t="s">
        <v>540</v>
      </c>
      <c r="B1083" s="216" t="s">
        <v>547</v>
      </c>
      <c r="C1083" s="90" t="s">
        <v>535</v>
      </c>
      <c r="D1083" s="90" t="s">
        <v>536</v>
      </c>
      <c r="E1083" s="99" t="s">
        <v>537</v>
      </c>
    </row>
    <row r="1084" spans="1:5" ht="27" customHeight="1" thickBot="1">
      <c r="A1084" s="511" t="s">
        <v>1153</v>
      </c>
      <c r="B1084" s="229" t="s">
        <v>584</v>
      </c>
      <c r="C1084" s="249">
        <f ca="1">LOOKUP(A1084,'Bal. Comprob.'!$A$13:$A$1201,'Bal. Comprob.'!$G$13:G1307)</f>
        <v>610033342.47000003</v>
      </c>
      <c r="D1084" s="249">
        <v>0</v>
      </c>
      <c r="E1084" s="106"/>
    </row>
    <row r="1085" spans="1:5" ht="17.25" thickBot="1">
      <c r="A1085" s="511" t="s">
        <v>585</v>
      </c>
      <c r="B1085" s="229" t="s">
        <v>586</v>
      </c>
      <c r="C1085" s="249">
        <v>0</v>
      </c>
      <c r="D1085" s="249">
        <v>0</v>
      </c>
      <c r="E1085" s="106"/>
    </row>
    <row r="1086" spans="1:5" ht="27" customHeight="1" thickBot="1">
      <c r="A1086" s="511" t="s">
        <v>587</v>
      </c>
      <c r="B1086" s="229" t="s">
        <v>588</v>
      </c>
      <c r="C1086" s="249">
        <v>0</v>
      </c>
      <c r="D1086" s="249">
        <v>0</v>
      </c>
      <c r="E1086" s="106"/>
    </row>
    <row r="1087" spans="1:5" ht="27" customHeight="1" thickBot="1">
      <c r="A1087" s="511" t="s">
        <v>589</v>
      </c>
      <c r="B1087" s="229" t="s">
        <v>590</v>
      </c>
      <c r="C1087" s="249">
        <v>0</v>
      </c>
      <c r="D1087" s="249">
        <v>0</v>
      </c>
      <c r="E1087" s="106"/>
    </row>
    <row r="1088" spans="1:5" ht="27" customHeight="1" thickBot="1">
      <c r="A1088" s="511" t="s">
        <v>591</v>
      </c>
      <c r="B1088" s="229" t="s">
        <v>592</v>
      </c>
      <c r="C1088" s="249">
        <v>0</v>
      </c>
      <c r="D1088" s="249">
        <v>0</v>
      </c>
      <c r="E1088" s="106"/>
    </row>
    <row r="1089" spans="1:12">
      <c r="A1089" s="493"/>
    </row>
    <row r="1090" spans="1:12" ht="17.25" thickBot="1">
      <c r="A1090" s="1233" t="s">
        <v>593</v>
      </c>
      <c r="B1090" s="1233"/>
      <c r="C1090" s="1233"/>
      <c r="D1090" s="1233"/>
      <c r="E1090" s="1233"/>
      <c r="F1090" s="1233"/>
      <c r="G1090" s="1233"/>
      <c r="H1090" s="576"/>
      <c r="I1090" s="1117"/>
      <c r="J1090" s="1117"/>
    </row>
    <row r="1091" spans="1:12" ht="17.25" thickBot="1">
      <c r="A1091" s="218" t="s">
        <v>594</v>
      </c>
      <c r="B1091" s="484" t="s">
        <v>318</v>
      </c>
      <c r="C1091" s="1234"/>
      <c r="D1091" s="1184"/>
    </row>
    <row r="1092" spans="1:12">
      <c r="A1092" s="668"/>
      <c r="B1092" s="576"/>
      <c r="C1092" s="576"/>
      <c r="D1092" s="1172"/>
      <c r="E1092" s="1172"/>
      <c r="F1092" s="1172"/>
      <c r="G1092" s="1172"/>
      <c r="H1092" s="1172"/>
      <c r="I1092" s="1172"/>
    </row>
    <row r="1093" spans="1:12" ht="17.25" thickBot="1">
      <c r="A1093" s="226" t="s">
        <v>595</v>
      </c>
      <c r="B1093" s="226"/>
      <c r="C1093" s="226"/>
      <c r="D1093" s="226"/>
      <c r="E1093" s="226"/>
      <c r="F1093" s="576"/>
      <c r="G1093" s="576"/>
      <c r="H1093" s="1117"/>
      <c r="I1093" s="1117"/>
    </row>
    <row r="1094" spans="1:12" ht="17.25" thickBot="1">
      <c r="A1094" s="218" t="s">
        <v>596</v>
      </c>
      <c r="B1094" s="484" t="s">
        <v>318</v>
      </c>
      <c r="C1094" s="226"/>
      <c r="D1094" s="226"/>
      <c r="E1094" s="226"/>
      <c r="F1094" s="226"/>
      <c r="G1094" s="226"/>
      <c r="H1094" s="226"/>
      <c r="I1094" s="226"/>
      <c r="J1094" s="226"/>
      <c r="K1094" s="226"/>
      <c r="L1094" s="226"/>
    </row>
    <row r="1095" spans="1:12" ht="17.25" thickBot="1">
      <c r="A1095" s="218" t="s">
        <v>597</v>
      </c>
      <c r="B1095" s="225"/>
      <c r="C1095" s="576"/>
      <c r="D1095" s="1117"/>
      <c r="E1095" s="1117"/>
    </row>
    <row r="1096" spans="1:12" ht="17.25" thickBot="1">
      <c r="A1096" s="669"/>
      <c r="B1096" s="227"/>
      <c r="C1096" s="649"/>
      <c r="D1096" s="649"/>
      <c r="E1096" s="649"/>
    </row>
    <row r="1097" spans="1:12" ht="17.25" thickBot="1">
      <c r="A1097" s="218" t="s">
        <v>598</v>
      </c>
      <c r="B1097" s="228" t="s">
        <v>60</v>
      </c>
      <c r="C1097" s="512"/>
      <c r="D1097" s="512"/>
      <c r="E1097" s="649"/>
    </row>
    <row r="1098" spans="1:12" ht="17.25" thickBot="1">
      <c r="A1098" s="218" t="s">
        <v>599</v>
      </c>
      <c r="B1098" s="225"/>
      <c r="C1098" s="226"/>
      <c r="D1098" s="226"/>
      <c r="E1098" s="649"/>
    </row>
    <row r="1099" spans="1:12" ht="17.25" thickBot="1">
      <c r="A1099" s="218" t="s">
        <v>599</v>
      </c>
      <c r="B1099" s="225"/>
      <c r="C1099" s="226"/>
      <c r="D1099" s="226"/>
      <c r="E1099" s="649"/>
    </row>
    <row r="1100" spans="1:12" ht="17.25" thickBot="1">
      <c r="A1100" s="218" t="s">
        <v>599</v>
      </c>
      <c r="B1100" s="225"/>
      <c r="C1100" s="226"/>
      <c r="D1100" s="226"/>
      <c r="E1100" s="649"/>
    </row>
    <row r="1101" spans="1:12" ht="17.25" thickBot="1"/>
    <row r="1102" spans="1:12" ht="41.25" thickBot="1">
      <c r="A1102" s="188" t="s">
        <v>600</v>
      </c>
      <c r="B1102" s="107" t="s">
        <v>601</v>
      </c>
      <c r="C1102" s="107" t="s">
        <v>347</v>
      </c>
    </row>
    <row r="1104" spans="1:12" ht="17.25" thickBot="1">
      <c r="A1104" s="396" t="s">
        <v>246</v>
      </c>
      <c r="B1104" s="532"/>
      <c r="C1104" s="532"/>
      <c r="D1104" s="532"/>
      <c r="E1104" s="532"/>
    </row>
    <row r="1105" spans="1:5" ht="17.25" thickBot="1">
      <c r="A1105" s="1236" t="s">
        <v>3542</v>
      </c>
      <c r="B1105" s="1236"/>
      <c r="C1105" s="1236"/>
      <c r="D1105" s="1236"/>
      <c r="E1105" s="1236"/>
    </row>
    <row r="1106" spans="1:5" ht="36" customHeight="1" thickBot="1">
      <c r="A1106" s="1047" t="s">
        <v>3627</v>
      </c>
      <c r="B1106" s="1047"/>
      <c r="C1106" s="1047"/>
      <c r="D1106" s="1047"/>
      <c r="E1106" s="1047"/>
    </row>
    <row r="1107" spans="1:5" ht="17.25" thickBot="1">
      <c r="A1107" s="152"/>
      <c r="B1107" s="495"/>
      <c r="C1107" s="495"/>
      <c r="D1107" s="495"/>
      <c r="E1107" s="495"/>
    </row>
    <row r="1108" spans="1:5" ht="17.25" thickBot="1">
      <c r="A1108" s="493"/>
    </row>
    <row r="1109" spans="1:5" ht="17.25" thickBot="1">
      <c r="A1109" s="733" t="s">
        <v>602</v>
      </c>
      <c r="B1109" s="663"/>
      <c r="C1109" s="1074" t="s">
        <v>533</v>
      </c>
      <c r="D1109" s="1075"/>
      <c r="E1109" s="88"/>
    </row>
    <row r="1110" spans="1:5" ht="17.25" thickBot="1">
      <c r="A1110" s="142" t="s">
        <v>534</v>
      </c>
      <c r="B1110" s="497" t="s">
        <v>175</v>
      </c>
      <c r="C1110" s="498" t="s">
        <v>535</v>
      </c>
      <c r="D1110" s="498" t="s">
        <v>536</v>
      </c>
      <c r="E1110" s="86" t="s">
        <v>537</v>
      </c>
    </row>
    <row r="1111" spans="1:5" ht="17.25" thickBot="1">
      <c r="A1111" s="182" t="s">
        <v>603</v>
      </c>
      <c r="B1111" s="480" t="s">
        <v>1226</v>
      </c>
      <c r="C1111" s="249">
        <f ca="1">LOOKUP(B1111,'Bal. Comprob.'!$A$13:$A$1201,'Bal. Comprob.'!$G$13:G1339)</f>
        <v>818380247.41999996</v>
      </c>
      <c r="D1111" s="249">
        <v>0</v>
      </c>
      <c r="E1111" s="89"/>
    </row>
    <row r="1112" spans="1:5" ht="17.25" thickBot="1"/>
    <row r="1113" spans="1:5" ht="17.25" thickBot="1">
      <c r="A1113" s="185" t="s">
        <v>604</v>
      </c>
      <c r="B1113" s="576"/>
      <c r="C1113" s="1072" t="s">
        <v>533</v>
      </c>
      <c r="D1113" s="1176"/>
      <c r="E1113" s="520"/>
    </row>
    <row r="1114" spans="1:5" ht="17.25" thickBot="1">
      <c r="A1114" s="183" t="s">
        <v>540</v>
      </c>
      <c r="B1114" s="216" t="s">
        <v>547</v>
      </c>
      <c r="C1114" s="90" t="s">
        <v>535</v>
      </c>
      <c r="D1114" s="90" t="s">
        <v>536</v>
      </c>
      <c r="E1114" s="99" t="s">
        <v>537</v>
      </c>
    </row>
    <row r="1115" spans="1:5" ht="17.25" thickBot="1">
      <c r="A1115" s="511" t="s">
        <v>1227</v>
      </c>
      <c r="B1115" s="229" t="s">
        <v>605</v>
      </c>
      <c r="C1115" s="249">
        <f ca="1">LOOKUP(A1115,'Bal. Comprob.'!$A$13:$A$1201,'Bal. Comprob.'!$G$13:G1343)</f>
        <v>818380247.41999996</v>
      </c>
      <c r="D1115" s="249">
        <v>0</v>
      </c>
      <c r="E1115" s="92"/>
    </row>
    <row r="1116" spans="1:5" ht="17.25" thickBot="1">
      <c r="A1116" s="511" t="s">
        <v>606</v>
      </c>
      <c r="B1116" s="229" t="s">
        <v>607</v>
      </c>
      <c r="C1116" s="249">
        <v>0</v>
      </c>
      <c r="D1116" s="249">
        <v>0</v>
      </c>
      <c r="E1116" s="92"/>
    </row>
    <row r="1117" spans="1:5" ht="27" customHeight="1" thickBot="1">
      <c r="A1117" s="511" t="s">
        <v>608</v>
      </c>
      <c r="B1117" s="229" t="s">
        <v>609</v>
      </c>
      <c r="C1117" s="249">
        <v>0</v>
      </c>
      <c r="D1117" s="249">
        <v>0</v>
      </c>
      <c r="E1117" s="92"/>
    </row>
    <row r="1119" spans="1:5" ht="17.25" thickBot="1">
      <c r="A1119" s="152" t="s">
        <v>246</v>
      </c>
      <c r="B1119" s="495"/>
      <c r="C1119" s="495"/>
      <c r="D1119" s="495"/>
      <c r="E1119" s="495"/>
    </row>
    <row r="1120" spans="1:5" ht="17.25" thickBot="1">
      <c r="A1120" s="152" t="s">
        <v>3628</v>
      </c>
      <c r="B1120" s="495"/>
      <c r="C1120" s="495"/>
      <c r="D1120" s="495"/>
      <c r="E1120" s="495"/>
    </row>
    <row r="1121" spans="1:5" ht="17.25" thickBot="1">
      <c r="A1121" s="152"/>
      <c r="B1121" s="495"/>
      <c r="C1121" s="495"/>
      <c r="D1121" s="495"/>
      <c r="E1121" s="495"/>
    </row>
    <row r="1122" spans="1:5" ht="17.25" thickBot="1">
      <c r="A1122" s="152"/>
      <c r="B1122" s="495"/>
      <c r="C1122" s="495"/>
      <c r="D1122" s="495"/>
      <c r="E1122" s="495"/>
    </row>
    <row r="1124" spans="1:5">
      <c r="A1124" s="530" t="s">
        <v>3598</v>
      </c>
      <c r="B1124" s="576"/>
      <c r="C1124" s="576"/>
      <c r="D1124" s="576"/>
      <c r="E1124" s="521"/>
    </row>
    <row r="1125" spans="1:5">
      <c r="A1125" s="530" t="s">
        <v>3599</v>
      </c>
      <c r="B1125" s="576"/>
      <c r="C1125" s="576"/>
      <c r="D1125" s="576"/>
      <c r="E1125" s="521"/>
    </row>
    <row r="1126" spans="1:5" ht="17.25" thickBot="1"/>
    <row r="1127" spans="1:5" ht="17.25" thickBot="1">
      <c r="A1127" s="733" t="s">
        <v>610</v>
      </c>
      <c r="B1127" s="663"/>
      <c r="C1127" s="1074" t="s">
        <v>533</v>
      </c>
      <c r="D1127" s="1075"/>
      <c r="E1127" s="88"/>
    </row>
    <row r="1128" spans="1:5" ht="17.25" thickBot="1">
      <c r="A1128" s="142" t="s">
        <v>534</v>
      </c>
      <c r="B1128" s="497" t="s">
        <v>175</v>
      </c>
      <c r="C1128" s="498" t="s">
        <v>535</v>
      </c>
      <c r="D1128" s="498" t="s">
        <v>536</v>
      </c>
      <c r="E1128" s="86" t="s">
        <v>537</v>
      </c>
    </row>
    <row r="1129" spans="1:5" ht="17.25" thickBot="1">
      <c r="A1129" s="182" t="s">
        <v>611</v>
      </c>
      <c r="B1129" s="480" t="s">
        <v>612</v>
      </c>
      <c r="C1129" s="249">
        <v>0</v>
      </c>
      <c r="D1129" s="249">
        <v>0</v>
      </c>
      <c r="E1129" s="89"/>
    </row>
    <row r="1130" spans="1:5" ht="17.25" thickBot="1"/>
    <row r="1131" spans="1:5" ht="17.25" thickBot="1">
      <c r="A1131" s="1174" t="s">
        <v>613</v>
      </c>
      <c r="B1131" s="1174"/>
      <c r="C1131" s="1072" t="s">
        <v>533</v>
      </c>
      <c r="D1131" s="1176"/>
      <c r="E1131" s="520"/>
    </row>
    <row r="1132" spans="1:5" ht="17.25" thickBot="1">
      <c r="A1132" s="183" t="s">
        <v>540</v>
      </c>
      <c r="B1132" s="216" t="s">
        <v>547</v>
      </c>
      <c r="C1132" s="90" t="s">
        <v>535</v>
      </c>
      <c r="D1132" s="90" t="s">
        <v>536</v>
      </c>
      <c r="E1132" s="99" t="s">
        <v>537</v>
      </c>
    </row>
    <row r="1133" spans="1:5" ht="17.25" thickBot="1">
      <c r="A1133" s="511" t="s">
        <v>614</v>
      </c>
      <c r="B1133" s="218" t="s">
        <v>615</v>
      </c>
      <c r="C1133" s="249">
        <v>0</v>
      </c>
      <c r="D1133" s="249">
        <v>0</v>
      </c>
      <c r="E1133" s="106"/>
    </row>
    <row r="1134" spans="1:5" ht="17.25" thickBot="1">
      <c r="A1134" s="511" t="s">
        <v>616</v>
      </c>
      <c r="B1134" s="218" t="s">
        <v>617</v>
      </c>
      <c r="C1134" s="249">
        <v>0</v>
      </c>
      <c r="D1134" s="249">
        <v>0</v>
      </c>
      <c r="E1134" s="106"/>
    </row>
    <row r="1135" spans="1:5" ht="17.25" thickBot="1">
      <c r="A1135" s="511" t="s">
        <v>618</v>
      </c>
      <c r="B1135" s="218" t="s">
        <v>619</v>
      </c>
      <c r="C1135" s="249">
        <v>0</v>
      </c>
      <c r="D1135" s="249">
        <v>0</v>
      </c>
      <c r="E1135" s="106"/>
    </row>
    <row r="1136" spans="1:5" ht="17.25" thickBot="1">
      <c r="A1136" s="511" t="s">
        <v>620</v>
      </c>
      <c r="B1136" s="218" t="s">
        <v>621</v>
      </c>
      <c r="C1136" s="249">
        <v>0</v>
      </c>
      <c r="D1136" s="249">
        <v>0</v>
      </c>
      <c r="E1136" s="106"/>
    </row>
    <row r="1137" spans="1:6" ht="27" customHeight="1" thickBot="1">
      <c r="A1137" s="511" t="s">
        <v>622</v>
      </c>
      <c r="B1137" s="229" t="s">
        <v>623</v>
      </c>
      <c r="C1137" s="249">
        <v>0</v>
      </c>
      <c r="D1137" s="249">
        <v>0</v>
      </c>
      <c r="E1137" s="106"/>
    </row>
    <row r="1138" spans="1:6">
      <c r="A1138" s="170"/>
      <c r="B1138" s="1228"/>
      <c r="C1138" s="1228"/>
      <c r="D1138" s="1092"/>
      <c r="E1138" s="1092"/>
    </row>
    <row r="1139" spans="1:6" ht="17.25" thickBot="1">
      <c r="A1139" s="152" t="s">
        <v>246</v>
      </c>
      <c r="B1139" s="1229"/>
      <c r="C1139" s="1229"/>
      <c r="D1139" s="1093"/>
      <c r="E1139" s="1093"/>
    </row>
    <row r="1140" spans="1:6" ht="17.25" thickBot="1">
      <c r="A1140" s="152"/>
      <c r="B1140" s="1152"/>
      <c r="C1140" s="1152"/>
      <c r="D1140" s="495"/>
      <c r="E1140" s="495"/>
    </row>
    <row r="1141" spans="1:6" ht="17.25" thickBot="1">
      <c r="A1141" s="152"/>
      <c r="B1141" s="1152"/>
      <c r="C1141" s="1152"/>
      <c r="D1141" s="495"/>
      <c r="E1141" s="495"/>
    </row>
    <row r="1142" spans="1:6">
      <c r="A1142" s="170"/>
      <c r="B1142" s="1228"/>
      <c r="C1142" s="1228"/>
      <c r="D1142" s="487"/>
      <c r="E1142" s="487"/>
      <c r="F1142" s="50"/>
    </row>
    <row r="1143" spans="1:6" ht="17.25" thickBot="1"/>
    <row r="1144" spans="1:6" ht="17.25" thickBot="1">
      <c r="A1144" s="733" t="s">
        <v>624</v>
      </c>
      <c r="B1144" s="663"/>
      <c r="C1144" s="1074" t="s">
        <v>533</v>
      </c>
      <c r="D1144" s="1075"/>
      <c r="E1144" s="88"/>
    </row>
    <row r="1145" spans="1:6" ht="17.25" thickBot="1">
      <c r="A1145" s="142" t="s">
        <v>534</v>
      </c>
      <c r="B1145" s="497" t="s">
        <v>175</v>
      </c>
      <c r="C1145" s="498" t="s">
        <v>535</v>
      </c>
      <c r="D1145" s="498" t="s">
        <v>536</v>
      </c>
      <c r="E1145" s="86" t="s">
        <v>537</v>
      </c>
    </row>
    <row r="1146" spans="1:6" ht="17.25" thickBot="1">
      <c r="A1146" s="182" t="s">
        <v>625</v>
      </c>
      <c r="B1146" s="213" t="s">
        <v>1239</v>
      </c>
      <c r="C1146" s="249">
        <f ca="1">LOOKUP(B1146,'Bal. Comprob.'!$A$13:$A$1201,'Bal. Comprob.'!$G$13:G1377)</f>
        <v>111862503.68000001</v>
      </c>
      <c r="D1146" s="249">
        <v>0</v>
      </c>
      <c r="E1146" s="89"/>
    </row>
    <row r="1147" spans="1:6" ht="17.25" thickBot="1"/>
    <row r="1148" spans="1:6" ht="17.25" thickBot="1">
      <c r="A1148" s="1174" t="s">
        <v>626</v>
      </c>
      <c r="B1148" s="1174"/>
      <c r="C1148" s="1072" t="s">
        <v>533</v>
      </c>
      <c r="D1148" s="1176"/>
      <c r="E1148" s="520"/>
    </row>
    <row r="1149" spans="1:6" ht="17.25" thickBot="1">
      <c r="A1149" s="183" t="s">
        <v>540</v>
      </c>
      <c r="B1149" s="216" t="s">
        <v>547</v>
      </c>
      <c r="C1149" s="90" t="s">
        <v>535</v>
      </c>
      <c r="D1149" s="90" t="s">
        <v>536</v>
      </c>
      <c r="E1149" s="99" t="s">
        <v>537</v>
      </c>
    </row>
    <row r="1150" spans="1:6" ht="17.25" thickBot="1">
      <c r="A1150" s="511" t="s">
        <v>627</v>
      </c>
      <c r="B1150" s="218" t="s">
        <v>628</v>
      </c>
      <c r="C1150" s="249">
        <v>0</v>
      </c>
      <c r="D1150" s="249">
        <v>0</v>
      </c>
      <c r="E1150" s="106"/>
    </row>
    <row r="1151" spans="1:6" ht="17.25" thickBot="1">
      <c r="A1151" s="511" t="s">
        <v>214</v>
      </c>
      <c r="B1151" s="218" t="s">
        <v>629</v>
      </c>
      <c r="C1151" s="249">
        <v>0</v>
      </c>
      <c r="D1151" s="249">
        <v>0</v>
      </c>
      <c r="E1151" s="106"/>
    </row>
    <row r="1152" spans="1:6" ht="17.25" thickBot="1">
      <c r="A1152" s="511" t="s">
        <v>630</v>
      </c>
      <c r="B1152" s="218" t="s">
        <v>631</v>
      </c>
      <c r="C1152" s="249">
        <v>0</v>
      </c>
      <c r="D1152" s="249">
        <v>0</v>
      </c>
      <c r="E1152" s="106"/>
    </row>
    <row r="1153" spans="1:6" ht="17.25" thickBot="1">
      <c r="A1153" s="511" t="s">
        <v>632</v>
      </c>
      <c r="B1153" s="218" t="s">
        <v>633</v>
      </c>
      <c r="C1153" s="249">
        <v>0</v>
      </c>
      <c r="D1153" s="249">
        <v>0</v>
      </c>
      <c r="E1153" s="106"/>
    </row>
    <row r="1154" spans="1:6" ht="27" customHeight="1" thickBot="1">
      <c r="A1154" s="511" t="s">
        <v>216</v>
      </c>
      <c r="B1154" s="229" t="s">
        <v>634</v>
      </c>
      <c r="C1154" s="249">
        <v>0</v>
      </c>
      <c r="D1154" s="249">
        <v>0</v>
      </c>
      <c r="E1154" s="106"/>
    </row>
    <row r="1155" spans="1:6" ht="17.25" thickBot="1">
      <c r="A1155" s="511" t="s">
        <v>1240</v>
      </c>
      <c r="B1155" s="229" t="s">
        <v>635</v>
      </c>
      <c r="C1155" s="249">
        <f ca="1">LOOKUP(A1155,'Bal. Comprob.'!$A$13:$A$1201,'Bal. Comprob.'!$G$13:G1386)</f>
        <v>111862503.68000001</v>
      </c>
      <c r="D1155" s="249">
        <v>0</v>
      </c>
      <c r="E1155" s="106"/>
    </row>
    <row r="1156" spans="1:6" ht="27" customHeight="1" thickBot="1">
      <c r="A1156" s="511" t="s">
        <v>636</v>
      </c>
      <c r="B1156" s="229" t="s">
        <v>637</v>
      </c>
      <c r="C1156" s="249">
        <v>0</v>
      </c>
      <c r="D1156" s="249">
        <v>0</v>
      </c>
      <c r="E1156" s="106"/>
    </row>
    <row r="1157" spans="1:6">
      <c r="A1157" s="577"/>
      <c r="B1157" s="578"/>
      <c r="C1157" s="578"/>
      <c r="D1157" s="578"/>
      <c r="E1157" s="578"/>
      <c r="F1157" s="578"/>
    </row>
    <row r="1159" spans="1:6" ht="17.25" thickBot="1">
      <c r="A1159" s="1174" t="s">
        <v>578</v>
      </c>
      <c r="B1159" s="1174"/>
      <c r="C1159" s="1174"/>
      <c r="D1159" s="582"/>
      <c r="E1159" s="582"/>
    </row>
    <row r="1160" spans="1:6" ht="17.25" thickBot="1">
      <c r="A1160" s="1223" t="s">
        <v>579</v>
      </c>
      <c r="B1160" s="1224"/>
      <c r="C1160" s="1225"/>
      <c r="D1160" s="103"/>
      <c r="E1160" s="104"/>
    </row>
    <row r="1161" spans="1:6" ht="17.25" thickBot="1">
      <c r="A1161" s="189" t="s">
        <v>580</v>
      </c>
      <c r="B1161" s="105"/>
      <c r="C1161" s="108"/>
      <c r="D1161" s="1226"/>
      <c r="E1161" s="1227"/>
    </row>
    <row r="1162" spans="1:6" ht="17.25" thickBot="1">
      <c r="A1162" s="1179" t="s">
        <v>3543</v>
      </c>
      <c r="B1162" s="1180"/>
      <c r="C1162" s="1180"/>
      <c r="D1162" s="1180"/>
      <c r="E1162" s="1181"/>
    </row>
    <row r="1163" spans="1:6">
      <c r="A1163" s="577"/>
      <c r="B1163" s="578"/>
      <c r="C1163" s="578"/>
      <c r="D1163" s="578"/>
      <c r="E1163" s="578"/>
    </row>
    <row r="1164" spans="1:6">
      <c r="A1164" s="186" t="s">
        <v>638</v>
      </c>
    </row>
    <row r="1165" spans="1:6" ht="17.25" thickBot="1">
      <c r="A1165" s="184"/>
    </row>
    <row r="1166" spans="1:6" ht="17.25" thickBot="1">
      <c r="A1166" s="187" t="s">
        <v>639</v>
      </c>
      <c r="B1166" s="101" t="s">
        <v>576</v>
      </c>
      <c r="C1166" s="102" t="s">
        <v>577</v>
      </c>
    </row>
    <row r="1167" spans="1:6" ht="26.25" thickBot="1">
      <c r="A1167" s="701">
        <v>16151</v>
      </c>
      <c r="B1167" s="702" t="s">
        <v>3640</v>
      </c>
      <c r="C1167" s="703">
        <v>41945528.170000002</v>
      </c>
      <c r="D1167" s="694"/>
    </row>
    <row r="1168" spans="1:6" ht="27.75" thickBot="1">
      <c r="A1168" s="701">
        <v>17200</v>
      </c>
      <c r="B1168" s="702" t="s">
        <v>3641</v>
      </c>
      <c r="C1168" s="703">
        <v>9940</v>
      </c>
    </row>
    <row r="1169" spans="1:5" ht="17.25" thickBot="1">
      <c r="A1169" s="701">
        <v>16151</v>
      </c>
      <c r="B1169" s="702" t="s">
        <v>3642</v>
      </c>
      <c r="C1169" s="703">
        <v>2239853.61</v>
      </c>
    </row>
    <row r="1170" spans="1:5" ht="17.25" thickBot="1">
      <c r="A1170" s="511">
        <v>16100</v>
      </c>
      <c r="B1170" s="92" t="s">
        <v>3643</v>
      </c>
      <c r="C1170" s="703">
        <v>3121342</v>
      </c>
    </row>
    <row r="1171" spans="1:5" ht="30.75" customHeight="1" thickBot="1">
      <c r="A1171" s="511">
        <v>11219</v>
      </c>
      <c r="B1171" s="92" t="s">
        <v>3644</v>
      </c>
      <c r="C1171" s="703">
        <v>1352872.89</v>
      </c>
    </row>
    <row r="1173" spans="1:5" ht="17.25" thickBot="1">
      <c r="A1173" s="152" t="s">
        <v>246</v>
      </c>
      <c r="B1173" s="495"/>
      <c r="C1173" s="704"/>
      <c r="D1173" s="495"/>
      <c r="E1173" s="495"/>
    </row>
    <row r="1174" spans="1:5" ht="31.5" customHeight="1" thickBot="1">
      <c r="A1174" s="1118" t="s">
        <v>3696</v>
      </c>
      <c r="B1174" s="1118"/>
      <c r="C1174" s="1118"/>
      <c r="D1174" s="1118"/>
      <c r="E1174" s="1118"/>
    </row>
    <row r="1175" spans="1:5" ht="17.25" thickBot="1">
      <c r="A1175" s="152"/>
      <c r="B1175" s="495"/>
      <c r="C1175" s="495"/>
      <c r="D1175" s="495"/>
      <c r="E1175" s="495"/>
    </row>
    <row r="1176" spans="1:5" ht="17.25" thickBot="1">
      <c r="A1176" s="152"/>
      <c r="B1176" s="495"/>
      <c r="C1176" s="495"/>
      <c r="D1176" s="495"/>
      <c r="E1176" s="495"/>
    </row>
    <row r="1177" spans="1:5" ht="17.25" thickBot="1"/>
    <row r="1178" spans="1:5" ht="17.25" thickBot="1">
      <c r="A1178" s="733" t="s">
        <v>640</v>
      </c>
      <c r="B1178" s="663"/>
      <c r="C1178" s="1074" t="s">
        <v>533</v>
      </c>
      <c r="D1178" s="1075"/>
      <c r="E1178" s="88"/>
    </row>
    <row r="1179" spans="1:5" ht="17.25" thickBot="1">
      <c r="A1179" s="142" t="s">
        <v>534</v>
      </c>
      <c r="B1179" s="497" t="s">
        <v>175</v>
      </c>
      <c r="C1179" s="498" t="s">
        <v>535</v>
      </c>
      <c r="D1179" s="498" t="s">
        <v>536</v>
      </c>
      <c r="E1179" s="86" t="s">
        <v>537</v>
      </c>
    </row>
    <row r="1180" spans="1:5" ht="17.25" thickBot="1">
      <c r="A1180" s="182" t="s">
        <v>641</v>
      </c>
      <c r="B1180" s="480" t="s">
        <v>1263</v>
      </c>
      <c r="C1180" s="249">
        <f ca="1">LOOKUP(B1180,'Bal. Comprob.'!$A$13:$A$1201,'Bal. Comprob.'!$G$13:G1417)</f>
        <v>121233923296.3</v>
      </c>
      <c r="D1180" s="249">
        <v>0</v>
      </c>
      <c r="E1180" s="89"/>
    </row>
    <row r="1181" spans="1:5" ht="17.25" thickBot="1"/>
    <row r="1182" spans="1:5" ht="17.25" thickBot="1">
      <c r="A1182" s="1174" t="s">
        <v>642</v>
      </c>
      <c r="B1182" s="1175"/>
      <c r="C1182" s="1072" t="s">
        <v>533</v>
      </c>
      <c r="D1182" s="1176"/>
      <c r="E1182" s="520"/>
    </row>
    <row r="1183" spans="1:5" ht="17.25" thickBot="1">
      <c r="A1183" s="183" t="s">
        <v>540</v>
      </c>
      <c r="B1183" s="503" t="s">
        <v>547</v>
      </c>
      <c r="C1183" s="90" t="s">
        <v>535</v>
      </c>
      <c r="D1183" s="90" t="s">
        <v>536</v>
      </c>
      <c r="E1183" s="97" t="s">
        <v>537</v>
      </c>
    </row>
    <row r="1184" spans="1:5" ht="17.25" thickBot="1">
      <c r="A1184" s="511" t="s">
        <v>1265</v>
      </c>
      <c r="B1184" s="109" t="s">
        <v>643</v>
      </c>
      <c r="C1184" s="249">
        <f ca="1">LOOKUP(A1184,'Bal. Comprob.'!$A$13:$A$1201,'Bal. Comprob.'!$G$13:G1421)</f>
        <v>102268905547.69</v>
      </c>
      <c r="D1184" s="249">
        <v>0</v>
      </c>
      <c r="E1184" s="92"/>
    </row>
    <row r="1187" spans="1:6" ht="17.25" thickBot="1">
      <c r="A1187" s="697" t="s">
        <v>3600</v>
      </c>
    </row>
    <row r="1188" spans="1:6" ht="17.25" thickBot="1">
      <c r="A1188" s="187" t="s">
        <v>644</v>
      </c>
      <c r="B1188" s="102" t="s">
        <v>645</v>
      </c>
      <c r="C1188" s="102" t="s">
        <v>646</v>
      </c>
      <c r="D1188" s="102" t="s">
        <v>153</v>
      </c>
      <c r="E1188" s="102" t="s">
        <v>647</v>
      </c>
      <c r="F1188" s="102" t="s">
        <v>648</v>
      </c>
    </row>
    <row r="1189" spans="1:6" ht="17.25" thickBot="1">
      <c r="A1189" s="511"/>
      <c r="B1189" s="73"/>
      <c r="C1189" s="73"/>
      <c r="D1189" s="73"/>
      <c r="E1189" s="73"/>
      <c r="F1189" s="73"/>
    </row>
    <row r="1190" spans="1:6" ht="17.25" thickBot="1">
      <c r="A1190" s="511"/>
      <c r="B1190" s="73"/>
      <c r="C1190" s="73"/>
      <c r="D1190" s="73"/>
      <c r="E1190" s="73"/>
      <c r="F1190" s="73"/>
    </row>
    <row r="1191" spans="1:6" ht="17.25" thickBot="1">
      <c r="A1191" s="155"/>
    </row>
    <row r="1192" spans="1:6" ht="16.5" customHeight="1">
      <c r="A1192" s="1126" t="s">
        <v>16</v>
      </c>
      <c r="B1192" s="1127"/>
      <c r="C1192" s="1128"/>
      <c r="D1192" s="1132" t="s">
        <v>17</v>
      </c>
      <c r="E1192" s="1126" t="s">
        <v>18</v>
      </c>
      <c r="F1192" s="1128"/>
    </row>
    <row r="1193" spans="1:6" ht="17.25" thickBot="1">
      <c r="A1193" s="1129"/>
      <c r="B1193" s="1130"/>
      <c r="C1193" s="1131"/>
      <c r="D1193" s="1133"/>
      <c r="E1193" s="1129" t="s">
        <v>25</v>
      </c>
      <c r="F1193" s="1131"/>
    </row>
    <row r="1194" spans="1:6" ht="66.75" thickBot="1">
      <c r="A1194" s="156">
        <v>1</v>
      </c>
      <c r="B1194" s="36">
        <v>101</v>
      </c>
      <c r="C1194" s="36"/>
      <c r="D1194" s="36" t="s">
        <v>649</v>
      </c>
      <c r="E1194" s="36" t="s">
        <v>650</v>
      </c>
      <c r="F1194" s="110"/>
    </row>
    <row r="1195" spans="1:6" ht="33.75" thickBot="1">
      <c r="A1195" s="156">
        <v>1</v>
      </c>
      <c r="B1195" s="36">
        <v>101</v>
      </c>
      <c r="C1195" s="36">
        <v>1</v>
      </c>
      <c r="D1195" s="36" t="s">
        <v>651</v>
      </c>
      <c r="E1195" s="36"/>
      <c r="F1195" s="1221" t="s">
        <v>30</v>
      </c>
    </row>
    <row r="1196" spans="1:6" ht="33.75" thickBot="1">
      <c r="A1196" s="156">
        <v>1</v>
      </c>
      <c r="B1196" s="36">
        <v>101</v>
      </c>
      <c r="C1196" s="36">
        <v>2</v>
      </c>
      <c r="D1196" s="36" t="s">
        <v>652</v>
      </c>
      <c r="E1196" s="36"/>
      <c r="F1196" s="1222"/>
    </row>
    <row r="1198" spans="1:6" ht="17.25" thickBot="1">
      <c r="A1198" s="699" t="s">
        <v>653</v>
      </c>
    </row>
    <row r="1199" spans="1:6" ht="17.25" thickBot="1">
      <c r="A1199" s="191" t="s">
        <v>654</v>
      </c>
    </row>
    <row r="1200" spans="1:6" ht="17.25" thickBot="1">
      <c r="A1200" s="192"/>
      <c r="B1200" s="698"/>
    </row>
    <row r="1201" spans="1:11" ht="17.25" thickBot="1">
      <c r="A1201" s="192"/>
      <c r="B1201" s="698"/>
    </row>
    <row r="1202" spans="1:11" ht="17.25" thickBot="1">
      <c r="A1202" s="192"/>
    </row>
    <row r="1203" spans="1:11" ht="17.25" thickBot="1"/>
    <row r="1204" spans="1:11" ht="17.25" thickBot="1">
      <c r="A1204" s="217" t="s">
        <v>114</v>
      </c>
      <c r="B1204" s="217"/>
      <c r="C1204" s="1072" t="s">
        <v>533</v>
      </c>
      <c r="D1204" s="1073"/>
      <c r="E1204" s="1176"/>
      <c r="F1204" s="1206"/>
      <c r="G1204" s="1207"/>
      <c r="H1204" s="1208"/>
    </row>
    <row r="1205" spans="1:11" ht="17.25" thickBot="1">
      <c r="A1205" s="502" t="s">
        <v>540</v>
      </c>
      <c r="B1205" s="502" t="s">
        <v>547</v>
      </c>
      <c r="C1205" s="1209" t="s">
        <v>535</v>
      </c>
      <c r="D1205" s="1210"/>
      <c r="E1205" s="90" t="s">
        <v>536</v>
      </c>
      <c r="F1205" s="1211" t="s">
        <v>537</v>
      </c>
      <c r="G1205" s="1212"/>
      <c r="H1205" s="1213"/>
    </row>
    <row r="1206" spans="1:11" ht="17.25" thickBot="1">
      <c r="A1206" s="236" t="s">
        <v>655</v>
      </c>
      <c r="B1206" s="218" t="s">
        <v>114</v>
      </c>
      <c r="C1206" s="1215">
        <v>0</v>
      </c>
      <c r="D1206" s="1216"/>
      <c r="E1206" s="214">
        <v>0</v>
      </c>
      <c r="F1206" s="1203"/>
      <c r="G1206" s="1204"/>
      <c r="H1206" s="1205"/>
      <c r="I1206" s="670"/>
      <c r="J1206" s="670"/>
      <c r="K1206" s="670"/>
    </row>
    <row r="1207" spans="1:11">
      <c r="A1207" s="1217"/>
      <c r="B1207" s="231"/>
      <c r="C1207" s="231"/>
      <c r="D1207" s="231"/>
      <c r="E1207" s="231"/>
      <c r="F1207" s="231"/>
      <c r="G1207" s="231"/>
      <c r="H1207" s="231"/>
      <c r="I1207" s="232"/>
      <c r="J1207" s="1184"/>
      <c r="K1207" s="1220"/>
    </row>
    <row r="1208" spans="1:11">
      <c r="A1208" s="1199"/>
      <c r="B1208" s="1218"/>
      <c r="C1208" s="1218"/>
      <c r="D1208" s="1218"/>
      <c r="E1208" s="1218"/>
      <c r="F1208" s="1218"/>
      <c r="G1208" s="1218"/>
      <c r="H1208" s="1218"/>
      <c r="I1208" s="1218"/>
      <c r="J1208" s="1184"/>
      <c r="K1208" s="1172"/>
    </row>
    <row r="1209" spans="1:11">
      <c r="A1209" s="1199"/>
      <c r="B1209" s="1219" t="s">
        <v>656</v>
      </c>
      <c r="C1209" s="1219"/>
      <c r="D1209" s="1219"/>
      <c r="E1209" s="1219"/>
      <c r="F1209" s="1219"/>
      <c r="G1209" s="1219"/>
      <c r="H1209" s="1219"/>
      <c r="I1209" s="1219"/>
      <c r="J1209" s="1184"/>
      <c r="K1209" s="1172"/>
    </row>
    <row r="1210" spans="1:11" ht="17.25" thickBot="1">
      <c r="A1210" s="666"/>
      <c r="B1210" s="1174" t="s">
        <v>657</v>
      </c>
      <c r="C1210" s="1174"/>
      <c r="D1210" s="576"/>
      <c r="E1210" s="576"/>
      <c r="F1210" s="649"/>
      <c r="G1210" s="576"/>
      <c r="H1210" s="649"/>
      <c r="I1210" s="576"/>
      <c r="J1210" s="576"/>
      <c r="K1210" s="649"/>
    </row>
    <row r="1211" spans="1:11" ht="17.25" thickBot="1">
      <c r="A1211" s="666"/>
      <c r="B1211" s="218" t="s">
        <v>658</v>
      </c>
      <c r="C1211" s="219"/>
      <c r="D1211" s="484" t="s">
        <v>318</v>
      </c>
      <c r="E1211" s="649"/>
      <c r="F1211" s="576"/>
    </row>
    <row r="1212" spans="1:11" ht="17.25" thickBot="1">
      <c r="A1212" s="666"/>
      <c r="B1212" s="218" t="s">
        <v>659</v>
      </c>
      <c r="C1212" s="219"/>
      <c r="D1212" s="484" t="s">
        <v>318</v>
      </c>
      <c r="E1212" s="576"/>
      <c r="F1212" s="649"/>
    </row>
    <row r="1213" spans="1:11" ht="17.25" thickBot="1">
      <c r="A1213" s="666"/>
      <c r="B1213" s="218" t="s">
        <v>660</v>
      </c>
      <c r="C1213" s="219"/>
      <c r="D1213" s="484" t="s">
        <v>318</v>
      </c>
      <c r="E1213" s="576"/>
      <c r="F1213" s="649"/>
    </row>
    <row r="1214" spans="1:11" ht="17.25" thickBot="1">
      <c r="A1214" s="666"/>
      <c r="B1214" s="218" t="s">
        <v>661</v>
      </c>
      <c r="C1214" s="219"/>
      <c r="D1214" s="237"/>
      <c r="E1214" s="637"/>
      <c r="F1214" s="637"/>
    </row>
    <row r="1215" spans="1:11" ht="17.25" thickBot="1">
      <c r="A1215" s="666"/>
      <c r="B1215" s="1214"/>
      <c r="C1215" s="1214"/>
      <c r="D1215" s="576"/>
      <c r="E1215" s="1184"/>
      <c r="F1215" s="1184"/>
    </row>
    <row r="1216" spans="1:11" ht="17.25" thickBot="1">
      <c r="A1216" s="217" t="s">
        <v>662</v>
      </c>
      <c r="B1216" s="217"/>
      <c r="C1216" s="1072" t="s">
        <v>533</v>
      </c>
      <c r="D1216" s="1073"/>
      <c r="E1216" s="1176"/>
      <c r="F1216" s="1206" t="s">
        <v>537</v>
      </c>
      <c r="G1216" s="1207"/>
      <c r="H1216" s="1208"/>
    </row>
    <row r="1217" spans="1:11" ht="17.25" thickBot="1">
      <c r="A1217" s="502" t="s">
        <v>540</v>
      </c>
      <c r="B1217" s="502" t="s">
        <v>547</v>
      </c>
      <c r="C1217" s="1209" t="s">
        <v>535</v>
      </c>
      <c r="D1217" s="1210"/>
      <c r="E1217" s="90" t="s">
        <v>536</v>
      </c>
      <c r="F1217" s="1211" t="s">
        <v>537</v>
      </c>
      <c r="G1217" s="1212"/>
      <c r="H1217" s="1213"/>
    </row>
    <row r="1218" spans="1:11" ht="17.25" thickBot="1">
      <c r="A1218" s="236" t="s">
        <v>1540</v>
      </c>
      <c r="B1218" s="230" t="s">
        <v>662</v>
      </c>
      <c r="C1218" s="249">
        <f ca="1">LOOKUP(A1218,'Bal. Comprob.'!$A$13:$A$1201,'Bal. Comprob.'!$G$13:G1459)</f>
        <v>22617125.399999999</v>
      </c>
      <c r="D1218" s="214">
        <v>0</v>
      </c>
      <c r="E1218" s="73"/>
      <c r="F1218" s="1203"/>
      <c r="G1218" s="1204"/>
      <c r="H1218" s="1205"/>
    </row>
    <row r="1219" spans="1:11">
      <c r="A1219" s="577"/>
      <c r="B1219" s="578"/>
      <c r="C1219" s="578"/>
      <c r="D1219" s="578"/>
      <c r="E1219" s="578"/>
      <c r="F1219" s="578"/>
      <c r="G1219" s="578"/>
      <c r="H1219" s="578"/>
      <c r="I1219" s="578"/>
      <c r="J1219" s="578"/>
      <c r="K1219" s="578"/>
    </row>
    <row r="1220" spans="1:11" ht="17.25" thickBot="1">
      <c r="A1220" s="671"/>
    </row>
    <row r="1221" spans="1:11" ht="17.25" thickBot="1">
      <c r="A1221" s="1174" t="s">
        <v>663</v>
      </c>
      <c r="B1221" s="1175"/>
      <c r="C1221" s="1072" t="s">
        <v>533</v>
      </c>
      <c r="D1221" s="1176"/>
      <c r="E1221" s="520"/>
    </row>
    <row r="1222" spans="1:11" ht="17.25" thickBot="1">
      <c r="A1222" s="183" t="s">
        <v>540</v>
      </c>
      <c r="B1222" s="503" t="s">
        <v>547</v>
      </c>
      <c r="C1222" s="90" t="s">
        <v>535</v>
      </c>
      <c r="D1222" s="90" t="s">
        <v>536</v>
      </c>
      <c r="E1222" s="97" t="s">
        <v>537</v>
      </c>
    </row>
    <row r="1223" spans="1:11" ht="17.25" thickBot="1">
      <c r="A1223" s="511" t="s">
        <v>1554</v>
      </c>
      <c r="B1223" s="109" t="s">
        <v>663</v>
      </c>
      <c r="C1223" s="249">
        <f ca="1">LOOKUP(A1223,'Bal. Comprob.'!$A$13:$A$1201,'Bal. Comprob.'!$G$13:G1464)</f>
        <v>87013539.739999995</v>
      </c>
      <c r="D1223" s="214">
        <v>0</v>
      </c>
      <c r="E1223" s="92"/>
    </row>
    <row r="1224" spans="1:11" ht="17.25" thickBot="1"/>
    <row r="1225" spans="1:11" ht="17.25" thickBot="1">
      <c r="A1225" s="1174" t="s">
        <v>458</v>
      </c>
      <c r="B1225" s="1175"/>
      <c r="C1225" s="1072" t="s">
        <v>533</v>
      </c>
      <c r="D1225" s="1176"/>
      <c r="E1225" s="520"/>
    </row>
    <row r="1226" spans="1:11" ht="17.25" thickBot="1">
      <c r="A1226" s="183" t="s">
        <v>540</v>
      </c>
      <c r="B1226" s="503" t="s">
        <v>547</v>
      </c>
      <c r="C1226" s="90" t="s">
        <v>535</v>
      </c>
      <c r="D1226" s="90" t="s">
        <v>536</v>
      </c>
      <c r="E1226" s="97" t="s">
        <v>537</v>
      </c>
    </row>
    <row r="1227" spans="1:11" ht="17.25" thickBot="1">
      <c r="A1227" s="511" t="s">
        <v>1563</v>
      </c>
      <c r="B1227" s="109" t="s">
        <v>458</v>
      </c>
      <c r="C1227" s="249">
        <f ca="1">LOOKUP(A1227,'Bal. Comprob.'!$A$13:$A$1201,'Bal. Comprob.'!$G$13:G1468)</f>
        <v>141764345</v>
      </c>
      <c r="D1227" s="214">
        <v>0</v>
      </c>
      <c r="E1227" s="92"/>
    </row>
    <row r="1228" spans="1:11" ht="17.25" thickBot="1"/>
    <row r="1229" spans="1:11" ht="17.25" thickBot="1">
      <c r="A1229" s="1174" t="s">
        <v>664</v>
      </c>
      <c r="B1229" s="1175"/>
      <c r="C1229" s="1072" t="s">
        <v>533</v>
      </c>
      <c r="D1229" s="1176"/>
      <c r="E1229" s="520"/>
    </row>
    <row r="1230" spans="1:11" ht="17.25" thickBot="1">
      <c r="A1230" s="183" t="s">
        <v>540</v>
      </c>
      <c r="B1230" s="503" t="s">
        <v>547</v>
      </c>
      <c r="C1230" s="90" t="s">
        <v>535</v>
      </c>
      <c r="D1230" s="90" t="s">
        <v>536</v>
      </c>
      <c r="E1230" s="97" t="s">
        <v>537</v>
      </c>
    </row>
    <row r="1231" spans="1:11" ht="17.25" thickBot="1">
      <c r="A1231" s="511" t="s">
        <v>665</v>
      </c>
      <c r="B1231" s="109" t="s">
        <v>664</v>
      </c>
      <c r="C1231" s="214">
        <v>0</v>
      </c>
      <c r="D1231" s="214">
        <v>0</v>
      </c>
      <c r="E1231" s="92"/>
    </row>
    <row r="1232" spans="1:11" ht="17.25" thickBot="1"/>
    <row r="1233" spans="1:5" ht="17.25" thickBot="1">
      <c r="A1233" s="1174" t="s">
        <v>666</v>
      </c>
      <c r="B1233" s="1175"/>
      <c r="C1233" s="1072" t="s">
        <v>533</v>
      </c>
      <c r="D1233" s="1176"/>
      <c r="E1233" s="520"/>
    </row>
    <row r="1234" spans="1:5" ht="17.25" thickBot="1">
      <c r="A1234" s="183" t="s">
        <v>540</v>
      </c>
      <c r="B1234" s="503" t="s">
        <v>547</v>
      </c>
      <c r="C1234" s="90" t="s">
        <v>535</v>
      </c>
      <c r="D1234" s="90" t="s">
        <v>536</v>
      </c>
      <c r="E1234" s="97" t="s">
        <v>537</v>
      </c>
    </row>
    <row r="1235" spans="1:5" ht="17.25" thickBot="1">
      <c r="A1235" s="511" t="s">
        <v>667</v>
      </c>
      <c r="B1235" s="109" t="s">
        <v>666</v>
      </c>
      <c r="C1235" s="214">
        <v>0</v>
      </c>
      <c r="D1235" s="214">
        <v>0</v>
      </c>
      <c r="E1235" s="92"/>
    </row>
    <row r="1236" spans="1:5" ht="17.25" thickBot="1"/>
    <row r="1237" spans="1:5" ht="17.25" thickBot="1">
      <c r="A1237" s="1174" t="s">
        <v>668</v>
      </c>
      <c r="B1237" s="1175"/>
      <c r="C1237" s="1072" t="s">
        <v>533</v>
      </c>
      <c r="D1237" s="1176"/>
      <c r="E1237" s="520"/>
    </row>
    <row r="1238" spans="1:5" ht="17.25" thickBot="1">
      <c r="A1238" s="183" t="s">
        <v>540</v>
      </c>
      <c r="B1238" s="503" t="s">
        <v>547</v>
      </c>
      <c r="C1238" s="90" t="s">
        <v>535</v>
      </c>
      <c r="D1238" s="90" t="s">
        <v>536</v>
      </c>
      <c r="E1238" s="97" t="s">
        <v>537</v>
      </c>
    </row>
    <row r="1239" spans="1:5" ht="17.25" thickBot="1">
      <c r="A1239" s="511" t="s">
        <v>1579</v>
      </c>
      <c r="B1239" s="109" t="s">
        <v>668</v>
      </c>
      <c r="C1239" s="249">
        <f ca="1">LOOKUP(A1239,'Bal. Comprob.'!$A$13:$A$1201,'Bal. Comprob.'!$G$13:G1480)</f>
        <v>7015077979.1099997</v>
      </c>
      <c r="D1239" s="214">
        <v>0</v>
      </c>
      <c r="E1239" s="92"/>
    </row>
    <row r="1240" spans="1:5" ht="17.25" thickBot="1"/>
    <row r="1241" spans="1:5" ht="17.25" thickBot="1">
      <c r="A1241" s="1174" t="s">
        <v>669</v>
      </c>
      <c r="B1241" s="1175"/>
      <c r="C1241" s="1072" t="s">
        <v>533</v>
      </c>
      <c r="D1241" s="1176"/>
      <c r="E1241" s="520"/>
    </row>
    <row r="1242" spans="1:5" ht="17.25" thickBot="1">
      <c r="A1242" s="183" t="s">
        <v>540</v>
      </c>
      <c r="B1242" s="503" t="s">
        <v>547</v>
      </c>
      <c r="C1242" s="90" t="s">
        <v>535</v>
      </c>
      <c r="D1242" s="90" t="s">
        <v>536</v>
      </c>
      <c r="E1242" s="97" t="s">
        <v>537</v>
      </c>
    </row>
    <row r="1243" spans="1:5" ht="17.25" thickBot="1">
      <c r="A1243" s="511" t="s">
        <v>1615</v>
      </c>
      <c r="B1243" s="109" t="s">
        <v>669</v>
      </c>
      <c r="C1243" s="249">
        <f ca="1">LOOKUP(A1243,'Bal. Comprob.'!$A$13:$A$1201,'Bal. Comprob.'!$G$13:G1484)</f>
        <v>11698544759.360001</v>
      </c>
      <c r="D1243" s="214">
        <v>0</v>
      </c>
      <c r="E1243" s="92"/>
    </row>
    <row r="1245" spans="1:5">
      <c r="A1245" s="396" t="s">
        <v>246</v>
      </c>
      <c r="B1245" s="987"/>
      <c r="C1245" s="716"/>
      <c r="D1245" s="716"/>
      <c r="E1245" s="987"/>
    </row>
    <row r="1246" spans="1:5" ht="33" customHeight="1" thickBot="1">
      <c r="A1246" s="1273" t="s">
        <v>3545</v>
      </c>
      <c r="B1246" s="1273"/>
      <c r="C1246" s="1273"/>
      <c r="D1246" s="1273"/>
      <c r="E1246" s="1273"/>
    </row>
    <row r="1247" spans="1:5" ht="31.5" customHeight="1" thickBot="1">
      <c r="A1247" s="1047" t="s">
        <v>3546</v>
      </c>
      <c r="B1247" s="1047"/>
      <c r="C1247" s="1047"/>
      <c r="D1247" s="1047"/>
      <c r="E1247" s="1047"/>
    </row>
    <row r="1248" spans="1:5" ht="31.5" customHeight="1" thickBot="1">
      <c r="A1248" s="1047" t="s">
        <v>3544</v>
      </c>
      <c r="B1248" s="1047"/>
      <c r="C1248" s="1047"/>
      <c r="D1248" s="1047"/>
      <c r="E1248" s="1047"/>
    </row>
    <row r="1249" spans="1:5" ht="31.5" customHeight="1">
      <c r="A1249" s="689" t="s">
        <v>3955</v>
      </c>
      <c r="B1249" s="987"/>
      <c r="C1249" s="988"/>
      <c r="D1249" s="988"/>
      <c r="E1249" s="988"/>
    </row>
    <row r="1250" spans="1:5" ht="18" customHeight="1">
      <c r="A1250" s="992" t="s">
        <v>17</v>
      </c>
      <c r="B1250" s="992" t="s">
        <v>407</v>
      </c>
      <c r="C1250" s="988"/>
      <c r="D1250" s="988"/>
      <c r="E1250" s="988"/>
    </row>
    <row r="1251" spans="1:5" ht="14.25" customHeight="1">
      <c r="A1251" s="993" t="s">
        <v>3948</v>
      </c>
      <c r="B1251" s="994">
        <v>3391526853.5999999</v>
      </c>
      <c r="C1251" s="988"/>
      <c r="D1251" s="988"/>
      <c r="E1251" s="988"/>
    </row>
    <row r="1252" spans="1:5" ht="12" customHeight="1">
      <c r="A1252" s="993" t="s">
        <v>3949</v>
      </c>
      <c r="B1252" s="994">
        <v>24042505898.939999</v>
      </c>
      <c r="C1252" s="988"/>
      <c r="D1252" s="988"/>
      <c r="E1252" s="988"/>
    </row>
    <row r="1253" spans="1:5" ht="15" customHeight="1">
      <c r="A1253" s="993" t="s">
        <v>3950</v>
      </c>
      <c r="B1253" s="994">
        <v>24169729988.919998</v>
      </c>
      <c r="C1253" s="988"/>
      <c r="D1253" s="988"/>
      <c r="E1253" s="988"/>
    </row>
    <row r="1254" spans="1:5" ht="14.25" customHeight="1">
      <c r="A1254" s="993" t="s">
        <v>3762</v>
      </c>
      <c r="B1254" s="994">
        <v>87421689276.389999</v>
      </c>
      <c r="C1254" s="988"/>
      <c r="D1254" s="988"/>
      <c r="E1254" s="988"/>
    </row>
    <row r="1255" spans="1:5" ht="18" customHeight="1">
      <c r="A1255" s="993" t="s">
        <v>3951</v>
      </c>
      <c r="B1255" s="994">
        <v>14064494850.5</v>
      </c>
      <c r="C1255" s="988"/>
      <c r="D1255" s="988"/>
      <c r="E1255" s="988"/>
    </row>
    <row r="1256" spans="1:5" ht="16.5" customHeight="1">
      <c r="A1256" s="993" t="s">
        <v>3952</v>
      </c>
      <c r="B1256" s="994">
        <v>-74161212581.089996</v>
      </c>
      <c r="C1256" s="988"/>
      <c r="D1256" s="988"/>
      <c r="E1256" s="988"/>
    </row>
    <row r="1257" spans="1:5" ht="17.25" customHeight="1">
      <c r="A1257" s="993" t="s">
        <v>3953</v>
      </c>
      <c r="B1257" s="994">
        <v>47822798010.200012</v>
      </c>
      <c r="C1257" s="988"/>
      <c r="D1257" s="988"/>
      <c r="E1257" s="988"/>
    </row>
    <row r="1258" spans="1:5" ht="15" customHeight="1">
      <c r="A1258" s="993" t="s">
        <v>3954</v>
      </c>
      <c r="B1258" s="994">
        <v>-24482626749.769997</v>
      </c>
      <c r="C1258" s="988"/>
      <c r="D1258" s="988"/>
      <c r="E1258" s="988"/>
    </row>
    <row r="1259" spans="1:5" ht="13.5" customHeight="1">
      <c r="A1259" s="995" t="s">
        <v>3956</v>
      </c>
      <c r="B1259" s="996">
        <f>SUM(B1251:B1258)</f>
        <v>102268905547.69</v>
      </c>
      <c r="C1259" s="988"/>
      <c r="D1259" s="988"/>
      <c r="E1259" s="988"/>
    </row>
    <row r="1260" spans="1:5" ht="11.25" customHeight="1">
      <c r="A1260" s="988"/>
      <c r="B1260" s="988"/>
      <c r="C1260" s="988"/>
      <c r="D1260" s="988"/>
      <c r="E1260" s="988"/>
    </row>
    <row r="1261" spans="1:5" ht="17.25" thickBot="1">
      <c r="A1261" s="152" t="s">
        <v>3959</v>
      </c>
      <c r="B1261" s="495"/>
      <c r="C1261" s="495"/>
      <c r="D1261" s="495"/>
      <c r="E1261" s="495"/>
    </row>
    <row r="1262" spans="1:5" ht="34.5" customHeight="1" thickBot="1">
      <c r="A1262" s="1047" t="s">
        <v>3960</v>
      </c>
      <c r="B1262" s="1047"/>
      <c r="C1262" s="1047"/>
      <c r="D1262" s="1047"/>
      <c r="E1262" s="1047"/>
    </row>
    <row r="1263" spans="1:5" ht="18.75" customHeight="1" thickBot="1">
      <c r="A1263" s="1047" t="s">
        <v>3961</v>
      </c>
      <c r="B1263" s="1047"/>
      <c r="C1263" s="1047"/>
      <c r="D1263" s="1047"/>
      <c r="E1263" s="1047"/>
    </row>
    <row r="1264" spans="1:5" ht="16.5" customHeight="1" thickBot="1">
      <c r="A1264" s="1047" t="s">
        <v>3962</v>
      </c>
      <c r="B1264" s="1047"/>
      <c r="C1264" s="1047"/>
      <c r="D1264" s="1047"/>
      <c r="E1264" s="1047"/>
    </row>
    <row r="1265" spans="1:5">
      <c r="A1265" s="1048" t="s">
        <v>3963</v>
      </c>
      <c r="B1265" s="1048"/>
      <c r="C1265" s="1048"/>
      <c r="D1265" s="1048"/>
      <c r="E1265" s="1048"/>
    </row>
    <row r="1266" spans="1:5" ht="31.5" customHeight="1">
      <c r="A1266" s="1048" t="s">
        <v>3957</v>
      </c>
      <c r="B1266" s="1048"/>
      <c r="C1266" s="1048"/>
      <c r="D1266" s="1048"/>
      <c r="E1266" s="1048"/>
    </row>
    <row r="1267" spans="1:5" ht="30" customHeight="1">
      <c r="A1267" s="1048" t="s">
        <v>3958</v>
      </c>
      <c r="B1267" s="1048"/>
      <c r="C1267" s="1048"/>
      <c r="D1267" s="1048"/>
      <c r="E1267" s="1048"/>
    </row>
    <row r="1268" spans="1:5">
      <c r="A1268" s="672"/>
    </row>
    <row r="1269" spans="1:5" ht="17.25" thickBot="1">
      <c r="A1269" s="672"/>
    </row>
    <row r="1270" spans="1:5" ht="17.25" thickBot="1">
      <c r="A1270" s="733" t="s">
        <v>670</v>
      </c>
      <c r="B1270" s="663"/>
      <c r="C1270" s="1074" t="s">
        <v>533</v>
      </c>
      <c r="D1270" s="1075"/>
      <c r="E1270" s="88"/>
    </row>
    <row r="1271" spans="1:5" ht="17.25" thickBot="1">
      <c r="A1271" s="142" t="s">
        <v>534</v>
      </c>
      <c r="B1271" s="497" t="s">
        <v>175</v>
      </c>
      <c r="C1271" s="498" t="s">
        <v>535</v>
      </c>
      <c r="D1271" s="498" t="s">
        <v>536</v>
      </c>
      <c r="E1271" s="86" t="s">
        <v>537</v>
      </c>
    </row>
    <row r="1272" spans="1:5" ht="17.25" thickBot="1">
      <c r="A1272" s="182" t="s">
        <v>671</v>
      </c>
      <c r="B1272" s="238" t="s">
        <v>672</v>
      </c>
      <c r="C1272" s="214">
        <v>0</v>
      </c>
      <c r="D1272" s="214">
        <v>0</v>
      </c>
      <c r="E1272" s="89"/>
    </row>
    <row r="1273" spans="1:5" ht="17.25" thickBot="1"/>
    <row r="1274" spans="1:5" ht="17.25" thickBot="1">
      <c r="A1274" s="1174" t="s">
        <v>673</v>
      </c>
      <c r="B1274" s="1175"/>
      <c r="C1274" s="1072" t="s">
        <v>533</v>
      </c>
      <c r="D1274" s="1176"/>
      <c r="E1274" s="520"/>
    </row>
    <row r="1275" spans="1:5" ht="17.25" thickBot="1">
      <c r="A1275" s="183" t="s">
        <v>540</v>
      </c>
      <c r="B1275" s="503" t="s">
        <v>547</v>
      </c>
      <c r="C1275" s="90" t="s">
        <v>535</v>
      </c>
      <c r="D1275" s="90" t="s">
        <v>536</v>
      </c>
      <c r="E1275" s="97" t="s">
        <v>537</v>
      </c>
    </row>
    <row r="1276" spans="1:5" ht="17.25" thickBot="1">
      <c r="A1276" s="511" t="s">
        <v>674</v>
      </c>
      <c r="B1276" s="109" t="s">
        <v>673</v>
      </c>
      <c r="C1276" s="214">
        <v>0</v>
      </c>
      <c r="D1276" s="214">
        <v>0</v>
      </c>
      <c r="E1276" s="92"/>
    </row>
    <row r="1277" spans="1:5" ht="17.25" thickBot="1"/>
    <row r="1278" spans="1:5" ht="17.25" thickBot="1">
      <c r="A1278" s="1174" t="s">
        <v>675</v>
      </c>
      <c r="B1278" s="1175"/>
      <c r="C1278" s="1072" t="s">
        <v>533</v>
      </c>
      <c r="D1278" s="1176"/>
      <c r="E1278" s="520"/>
    </row>
    <row r="1279" spans="1:5" ht="17.25" thickBot="1">
      <c r="A1279" s="183" t="s">
        <v>540</v>
      </c>
      <c r="B1279" s="503" t="s">
        <v>547</v>
      </c>
      <c r="C1279" s="90" t="s">
        <v>535</v>
      </c>
      <c r="D1279" s="90" t="s">
        <v>536</v>
      </c>
      <c r="E1279" s="97" t="s">
        <v>537</v>
      </c>
    </row>
    <row r="1280" spans="1:5" ht="17.25" thickBot="1">
      <c r="A1280" s="511" t="s">
        <v>676</v>
      </c>
      <c r="B1280" s="109" t="s">
        <v>675</v>
      </c>
      <c r="C1280" s="214">
        <v>0</v>
      </c>
      <c r="D1280" s="214">
        <v>0</v>
      </c>
      <c r="E1280" s="92"/>
    </row>
    <row r="1281" spans="1:5" ht="17.25" thickBot="1"/>
    <row r="1282" spans="1:5" ht="17.25" thickBot="1">
      <c r="A1282" s="1174" t="s">
        <v>677</v>
      </c>
      <c r="B1282" s="1175"/>
      <c r="C1282" s="1072" t="s">
        <v>533</v>
      </c>
      <c r="D1282" s="1176"/>
      <c r="E1282" s="520"/>
    </row>
    <row r="1283" spans="1:5" ht="17.25" thickBot="1">
      <c r="A1283" s="183" t="s">
        <v>540</v>
      </c>
      <c r="B1283" s="503" t="s">
        <v>547</v>
      </c>
      <c r="C1283" s="90" t="s">
        <v>535</v>
      </c>
      <c r="D1283" s="90" t="s">
        <v>536</v>
      </c>
      <c r="E1283" s="97" t="s">
        <v>537</v>
      </c>
    </row>
    <row r="1284" spans="1:5" ht="17.25" thickBot="1">
      <c r="A1284" s="511" t="s">
        <v>678</v>
      </c>
      <c r="B1284" s="109" t="s">
        <v>677</v>
      </c>
      <c r="C1284" s="214">
        <v>0</v>
      </c>
      <c r="D1284" s="214">
        <v>0</v>
      </c>
      <c r="E1284" s="92"/>
    </row>
    <row r="1285" spans="1:5" ht="17.25" thickBot="1"/>
    <row r="1286" spans="1:5" ht="17.25" thickBot="1">
      <c r="A1286" s="1174" t="s">
        <v>679</v>
      </c>
      <c r="B1286" s="1175"/>
      <c r="C1286" s="1072" t="s">
        <v>533</v>
      </c>
      <c r="D1286" s="1176"/>
      <c r="E1286" s="520"/>
    </row>
    <row r="1287" spans="1:5" ht="17.25" thickBot="1">
      <c r="A1287" s="183" t="s">
        <v>540</v>
      </c>
      <c r="B1287" s="503" t="s">
        <v>547</v>
      </c>
      <c r="C1287" s="90" t="s">
        <v>535</v>
      </c>
      <c r="D1287" s="90" t="s">
        <v>536</v>
      </c>
      <c r="E1287" s="97" t="s">
        <v>537</v>
      </c>
    </row>
    <row r="1288" spans="1:5" ht="17.25" thickBot="1">
      <c r="A1288" s="511" t="s">
        <v>680</v>
      </c>
      <c r="B1288" s="109" t="s">
        <v>679</v>
      </c>
      <c r="C1288" s="214">
        <v>0</v>
      </c>
      <c r="D1288" s="214">
        <v>0</v>
      </c>
      <c r="E1288" s="92"/>
    </row>
    <row r="1289" spans="1:5" ht="17.25" thickBot="1"/>
    <row r="1290" spans="1:5" ht="17.25" thickBot="1">
      <c r="A1290" s="1174" t="s">
        <v>681</v>
      </c>
      <c r="B1290" s="1175"/>
      <c r="C1290" s="1072" t="s">
        <v>533</v>
      </c>
      <c r="D1290" s="1176"/>
      <c r="E1290" s="520"/>
    </row>
    <row r="1291" spans="1:5" ht="17.25" thickBot="1">
      <c r="A1291" s="183" t="s">
        <v>540</v>
      </c>
      <c r="B1291" s="503" t="s">
        <v>547</v>
      </c>
      <c r="C1291" s="90" t="s">
        <v>535</v>
      </c>
      <c r="D1291" s="90" t="s">
        <v>536</v>
      </c>
      <c r="E1291" s="97" t="s">
        <v>537</v>
      </c>
    </row>
    <row r="1292" spans="1:5" ht="17.25" thickBot="1">
      <c r="A1292" s="511" t="s">
        <v>682</v>
      </c>
      <c r="B1292" s="109" t="s">
        <v>681</v>
      </c>
      <c r="C1292" s="214">
        <v>0</v>
      </c>
      <c r="D1292" s="214">
        <v>0</v>
      </c>
      <c r="E1292" s="92"/>
    </row>
    <row r="1293" spans="1:5" ht="17.25" thickBot="1"/>
    <row r="1294" spans="1:5" ht="17.25" thickBot="1">
      <c r="A1294" s="1174" t="s">
        <v>683</v>
      </c>
      <c r="B1294" s="1175"/>
      <c r="C1294" s="1072" t="s">
        <v>533</v>
      </c>
      <c r="D1294" s="1176"/>
      <c r="E1294" s="520"/>
    </row>
    <row r="1295" spans="1:5" ht="17.25" thickBot="1">
      <c r="A1295" s="183" t="s">
        <v>540</v>
      </c>
      <c r="B1295" s="503" t="s">
        <v>547</v>
      </c>
      <c r="C1295" s="90" t="s">
        <v>535</v>
      </c>
      <c r="D1295" s="90" t="s">
        <v>536</v>
      </c>
      <c r="E1295" s="97" t="s">
        <v>537</v>
      </c>
    </row>
    <row r="1296" spans="1:5" ht="17.25" thickBot="1">
      <c r="A1296" s="511" t="s">
        <v>684</v>
      </c>
      <c r="B1296" s="109" t="s">
        <v>683</v>
      </c>
      <c r="C1296" s="214">
        <v>0</v>
      </c>
      <c r="D1296" s="214">
        <v>0</v>
      </c>
      <c r="E1296" s="92"/>
    </row>
    <row r="1298" spans="1:5" ht="17.25" thickBot="1">
      <c r="A1298" s="152" t="s">
        <v>246</v>
      </c>
      <c r="B1298" s="495"/>
      <c r="C1298" s="495"/>
      <c r="D1298" s="495"/>
      <c r="E1298" s="495"/>
    </row>
    <row r="1299" spans="1:5" ht="17.25" thickBot="1">
      <c r="A1299" s="152"/>
      <c r="B1299" s="495"/>
      <c r="C1299" s="495"/>
      <c r="D1299" s="495"/>
      <c r="E1299" s="495"/>
    </row>
    <row r="1300" spans="1:5" ht="17.25" thickBot="1">
      <c r="A1300" s="152"/>
      <c r="B1300" s="495"/>
      <c r="C1300" s="495"/>
      <c r="D1300" s="495"/>
      <c r="E1300" s="495"/>
    </row>
    <row r="1301" spans="1:5" ht="17.25" thickBot="1">
      <c r="A1301" s="152"/>
      <c r="B1301" s="495"/>
      <c r="C1301" s="495"/>
      <c r="D1301" s="495"/>
      <c r="E1301" s="495"/>
    </row>
    <row r="1302" spans="1:5" ht="17.25" thickBot="1"/>
    <row r="1303" spans="1:5" ht="17.25" thickBot="1">
      <c r="A1303" s="733" t="s">
        <v>685</v>
      </c>
      <c r="B1303" s="663"/>
      <c r="C1303" s="1074" t="s">
        <v>533</v>
      </c>
      <c r="D1303" s="1075"/>
      <c r="E1303" s="88"/>
    </row>
    <row r="1304" spans="1:5" ht="17.25" thickBot="1">
      <c r="A1304" s="142" t="s">
        <v>534</v>
      </c>
      <c r="B1304" s="497" t="s">
        <v>175</v>
      </c>
      <c r="C1304" s="498" t="s">
        <v>535</v>
      </c>
      <c r="D1304" s="498" t="s">
        <v>536</v>
      </c>
      <c r="E1304" s="86" t="s">
        <v>537</v>
      </c>
    </row>
    <row r="1305" spans="1:5" ht="33.75" thickBot="1">
      <c r="A1305" s="198" t="s">
        <v>686</v>
      </c>
      <c r="B1305" s="480" t="s">
        <v>1634</v>
      </c>
      <c r="C1305" s="249">
        <f ca="1">LOOKUP(B1305,'Bal. Comprob.'!$A$13:$A$1201,'Bal. Comprob.'!$G$13:G1529)</f>
        <v>4133542112.1399999</v>
      </c>
      <c r="D1305" s="214">
        <v>0</v>
      </c>
      <c r="E1305" s="89"/>
    </row>
    <row r="1307" spans="1:5" ht="17.25" thickBot="1">
      <c r="A1307" s="152" t="s">
        <v>246</v>
      </c>
      <c r="B1307" s="495"/>
      <c r="C1307" s="495"/>
      <c r="D1307" s="495"/>
      <c r="E1307" s="495"/>
    </row>
    <row r="1308" spans="1:5" ht="48" customHeight="1" thickBot="1">
      <c r="A1308" s="1047" t="s">
        <v>3630</v>
      </c>
      <c r="B1308" s="1047"/>
      <c r="C1308" s="1047"/>
      <c r="D1308" s="1047"/>
      <c r="E1308" s="1047"/>
    </row>
    <row r="1309" spans="1:5" ht="34.5" customHeight="1" thickBot="1">
      <c r="A1309" s="1047" t="s">
        <v>3629</v>
      </c>
      <c r="B1309" s="1047"/>
      <c r="C1309" s="1047"/>
      <c r="D1309" s="1047"/>
      <c r="E1309" s="1047"/>
    </row>
    <row r="1310" spans="1:5" ht="17.25" thickBot="1">
      <c r="A1310" s="152"/>
      <c r="B1310" s="495"/>
      <c r="C1310" s="495"/>
      <c r="D1310" s="495"/>
      <c r="E1310" s="495"/>
    </row>
    <row r="1311" spans="1:5" ht="17.25" thickBot="1"/>
    <row r="1312" spans="1:5" ht="17.25" thickBot="1">
      <c r="A1312" s="733" t="s">
        <v>687</v>
      </c>
      <c r="B1312" s="663"/>
      <c r="C1312" s="1074" t="s">
        <v>533</v>
      </c>
      <c r="D1312" s="1075"/>
      <c r="E1312" s="88"/>
    </row>
    <row r="1313" spans="1:5" ht="17.25" thickBot="1">
      <c r="A1313" s="142" t="s">
        <v>534</v>
      </c>
      <c r="B1313" s="497" t="s">
        <v>175</v>
      </c>
      <c r="C1313" s="498" t="s">
        <v>535</v>
      </c>
      <c r="D1313" s="498" t="s">
        <v>536</v>
      </c>
      <c r="E1313" s="86" t="s">
        <v>537</v>
      </c>
    </row>
    <row r="1314" spans="1:5" ht="17.25" thickBot="1">
      <c r="A1314" s="182" t="s">
        <v>688</v>
      </c>
      <c r="B1314" s="480" t="s">
        <v>689</v>
      </c>
      <c r="C1314" s="214">
        <v>0</v>
      </c>
      <c r="D1314" s="214">
        <v>0</v>
      </c>
      <c r="E1314" s="89"/>
    </row>
    <row r="1315" spans="1:5" ht="17.25" thickBot="1"/>
    <row r="1316" spans="1:5" ht="17.25" thickBot="1">
      <c r="A1316" s="1174" t="s">
        <v>690</v>
      </c>
      <c r="B1316" s="1175"/>
      <c r="C1316" s="1072" t="s">
        <v>533</v>
      </c>
      <c r="D1316" s="1176"/>
      <c r="E1316" s="520"/>
    </row>
    <row r="1317" spans="1:5" ht="17.25" thickBot="1">
      <c r="A1317" s="183" t="s">
        <v>540</v>
      </c>
      <c r="B1317" s="503" t="s">
        <v>547</v>
      </c>
      <c r="C1317" s="90" t="s">
        <v>535</v>
      </c>
      <c r="D1317" s="90" t="s">
        <v>536</v>
      </c>
      <c r="E1317" s="97" t="s">
        <v>537</v>
      </c>
    </row>
    <row r="1318" spans="1:5" ht="17.25" thickBot="1">
      <c r="A1318" s="511" t="s">
        <v>691</v>
      </c>
      <c r="B1318" s="109" t="s">
        <v>690</v>
      </c>
      <c r="C1318" s="214">
        <v>0</v>
      </c>
      <c r="D1318" s="214">
        <v>0</v>
      </c>
      <c r="E1318" s="92"/>
    </row>
    <row r="1319" spans="1:5" ht="17.25" thickBot="1"/>
    <row r="1320" spans="1:5" ht="17.25" thickBot="1">
      <c r="A1320" s="1174" t="s">
        <v>692</v>
      </c>
      <c r="B1320" s="1175"/>
      <c r="C1320" s="1072" t="s">
        <v>533</v>
      </c>
      <c r="D1320" s="1176"/>
      <c r="E1320" s="520"/>
    </row>
    <row r="1321" spans="1:5" ht="17.25" thickBot="1">
      <c r="A1321" s="183" t="s">
        <v>540</v>
      </c>
      <c r="B1321" s="503" t="s">
        <v>547</v>
      </c>
      <c r="C1321" s="90" t="s">
        <v>535</v>
      </c>
      <c r="D1321" s="90" t="s">
        <v>536</v>
      </c>
      <c r="E1321" s="97" t="s">
        <v>537</v>
      </c>
    </row>
    <row r="1322" spans="1:5" ht="17.25" thickBot="1">
      <c r="A1322" s="511" t="s">
        <v>693</v>
      </c>
      <c r="B1322" s="109" t="s">
        <v>692</v>
      </c>
      <c r="C1322" s="214">
        <v>0</v>
      </c>
      <c r="D1322" s="214">
        <v>0</v>
      </c>
      <c r="E1322" s="92"/>
    </row>
    <row r="1323" spans="1:5" ht="17.25" thickBot="1"/>
    <row r="1324" spans="1:5" ht="17.25" thickBot="1">
      <c r="A1324" s="1174" t="s">
        <v>694</v>
      </c>
      <c r="B1324" s="1175"/>
      <c r="C1324" s="1072" t="s">
        <v>533</v>
      </c>
      <c r="D1324" s="1176"/>
      <c r="E1324" s="520"/>
    </row>
    <row r="1325" spans="1:5" ht="17.25" thickBot="1">
      <c r="A1325" s="183" t="s">
        <v>540</v>
      </c>
      <c r="B1325" s="503" t="s">
        <v>547</v>
      </c>
      <c r="C1325" s="90" t="s">
        <v>535</v>
      </c>
      <c r="D1325" s="90" t="s">
        <v>536</v>
      </c>
      <c r="E1325" s="97" t="s">
        <v>537</v>
      </c>
    </row>
    <row r="1326" spans="1:5" ht="17.25" thickBot="1">
      <c r="A1326" s="511" t="s">
        <v>695</v>
      </c>
      <c r="B1326" s="109" t="s">
        <v>694</v>
      </c>
      <c r="C1326" s="214">
        <v>0</v>
      </c>
      <c r="D1326" s="214">
        <v>0</v>
      </c>
      <c r="E1326" s="92"/>
    </row>
    <row r="1328" spans="1:5" ht="17.25" thickBot="1">
      <c r="A1328" s="152" t="s">
        <v>246</v>
      </c>
      <c r="B1328" s="495"/>
      <c r="C1328" s="495"/>
      <c r="D1328" s="495"/>
      <c r="E1328" s="495"/>
    </row>
    <row r="1329" spans="1:9" ht="17.25" thickBot="1">
      <c r="A1329" s="152"/>
      <c r="B1329" s="495"/>
      <c r="C1329" s="495"/>
      <c r="D1329" s="495"/>
      <c r="E1329" s="495"/>
    </row>
    <row r="1330" spans="1:9" ht="17.25" thickBot="1">
      <c r="A1330" s="152"/>
      <c r="B1330" s="495"/>
      <c r="C1330" s="495"/>
      <c r="D1330" s="495"/>
      <c r="E1330" s="495"/>
    </row>
    <row r="1331" spans="1:9" ht="17.25" thickBot="1">
      <c r="A1331" s="152"/>
      <c r="B1331" s="495"/>
      <c r="C1331" s="495"/>
      <c r="D1331" s="495"/>
      <c r="E1331" s="495"/>
    </row>
    <row r="1333" spans="1:9">
      <c r="A1333" s="1171"/>
      <c r="B1333" s="1171"/>
      <c r="C1333" s="1171"/>
      <c r="D1333" s="1171"/>
      <c r="E1333" s="521"/>
      <c r="F1333" s="521"/>
      <c r="G1333" s="1171"/>
      <c r="H1333" s="1171"/>
      <c r="I1333" s="521"/>
    </row>
    <row r="1334" spans="1:9">
      <c r="A1334" s="1159" t="s">
        <v>3601</v>
      </c>
      <c r="B1334" s="1159"/>
      <c r="C1334" s="1159"/>
      <c r="D1334" s="1159"/>
      <c r="E1334" s="576"/>
      <c r="F1334" s="576"/>
      <c r="G1334" s="1117"/>
      <c r="H1334" s="1117"/>
      <c r="I1334" s="521"/>
    </row>
    <row r="1335" spans="1:9" ht="15" customHeight="1">
      <c r="A1335" s="1160" t="s">
        <v>696</v>
      </c>
      <c r="B1335" s="1160"/>
      <c r="C1335" s="1160"/>
      <c r="D1335" s="1160"/>
      <c r="E1335" s="1117"/>
      <c r="F1335" s="1117"/>
      <c r="G1335" s="1117"/>
      <c r="H1335" s="1117"/>
      <c r="I1335" s="1171"/>
    </row>
    <row r="1336" spans="1:9" ht="15.75" customHeight="1" thickBot="1">
      <c r="A1336" s="1161"/>
      <c r="B1336" s="1161"/>
      <c r="C1336" s="1161"/>
      <c r="D1336" s="1161"/>
      <c r="E1336" s="1193"/>
      <c r="F1336" s="1193"/>
      <c r="G1336" s="1193"/>
      <c r="H1336" s="1193"/>
      <c r="I1336" s="1194"/>
    </row>
    <row r="1337" spans="1:9" ht="17.25" thickBot="1">
      <c r="A1337" s="1084" t="s">
        <v>697</v>
      </c>
      <c r="B1337" s="1085"/>
      <c r="C1337" s="1054" t="s">
        <v>533</v>
      </c>
      <c r="D1337" s="1110"/>
      <c r="E1337" s="1110"/>
      <c r="F1337" s="1110"/>
      <c r="G1337" s="1055"/>
      <c r="H1337" s="1167"/>
      <c r="I1337" s="1191"/>
    </row>
    <row r="1338" spans="1:9" ht="17.25" thickBot="1">
      <c r="A1338" s="169" t="s">
        <v>534</v>
      </c>
      <c r="B1338" s="498" t="s">
        <v>175</v>
      </c>
      <c r="C1338" s="498" t="s">
        <v>535</v>
      </c>
      <c r="D1338" s="1074" t="s">
        <v>536</v>
      </c>
      <c r="E1338" s="1192"/>
      <c r="F1338" s="1192"/>
      <c r="G1338" s="1157"/>
      <c r="H1338" s="1054" t="s">
        <v>537</v>
      </c>
      <c r="I1338" s="1055"/>
    </row>
    <row r="1339" spans="1:9" ht="17.25" thickBot="1">
      <c r="A1339" s="182" t="s">
        <v>698</v>
      </c>
      <c r="B1339" s="111" t="s">
        <v>699</v>
      </c>
      <c r="C1339" s="249">
        <f ca="1">LOOKUP(B1339,'Bal. Comprob.'!$A$13:$A$1201,'Bal. Comprob.'!$G$13:G1563)</f>
        <v>58233161693.239998</v>
      </c>
      <c r="D1339" s="1200">
        <v>0</v>
      </c>
      <c r="E1339" s="1201"/>
      <c r="F1339" s="1201"/>
      <c r="G1339" s="1202"/>
      <c r="H1339" s="1155"/>
      <c r="I1339" s="1156"/>
    </row>
    <row r="1340" spans="1:9">
      <c r="A1340" s="577"/>
      <c r="B1340" s="578"/>
      <c r="C1340" s="578"/>
      <c r="D1340" s="578"/>
      <c r="E1340" s="578"/>
      <c r="F1340" s="578"/>
      <c r="G1340" s="578"/>
      <c r="H1340" s="578"/>
      <c r="I1340" s="578"/>
    </row>
    <row r="1341" spans="1:9" ht="17.25" thickBot="1"/>
    <row r="1342" spans="1:9" ht="17.25" thickBot="1">
      <c r="A1342" s="1174" t="s">
        <v>700</v>
      </c>
      <c r="B1342" s="1175"/>
      <c r="C1342" s="1072" t="s">
        <v>533</v>
      </c>
      <c r="D1342" s="1176"/>
      <c r="E1342" s="520"/>
    </row>
    <row r="1343" spans="1:9" ht="17.25" thickBot="1">
      <c r="A1343" s="183" t="s">
        <v>540</v>
      </c>
      <c r="B1343" s="503" t="s">
        <v>547</v>
      </c>
      <c r="C1343" s="90" t="s">
        <v>535</v>
      </c>
      <c r="D1343" s="90" t="s">
        <v>536</v>
      </c>
      <c r="E1343" s="97" t="s">
        <v>537</v>
      </c>
    </row>
    <row r="1344" spans="1:9" ht="17.25" thickBot="1">
      <c r="A1344" s="511" t="s">
        <v>1649</v>
      </c>
      <c r="B1344" s="109" t="s">
        <v>700</v>
      </c>
      <c r="C1344" s="249">
        <f ca="1">LOOKUP(A1344,'Bal. Comprob.'!$A$13:$A$1201,'Bal. Comprob.'!$G$13:G1568)</f>
        <v>1510025424.25</v>
      </c>
      <c r="D1344" s="214">
        <v>0</v>
      </c>
      <c r="E1344" s="92"/>
    </row>
    <row r="1345" spans="1:5" ht="17.25" thickBot="1"/>
    <row r="1346" spans="1:5" ht="17.25" thickBot="1">
      <c r="A1346" s="1174" t="s">
        <v>701</v>
      </c>
      <c r="B1346" s="1175"/>
      <c r="C1346" s="1072" t="s">
        <v>533</v>
      </c>
      <c r="D1346" s="1176"/>
      <c r="E1346" s="520"/>
    </row>
    <row r="1347" spans="1:5" ht="17.25" thickBot="1">
      <c r="A1347" s="183" t="s">
        <v>540</v>
      </c>
      <c r="B1347" s="503" t="s">
        <v>547</v>
      </c>
      <c r="C1347" s="90" t="s">
        <v>535</v>
      </c>
      <c r="D1347" s="90" t="s">
        <v>536</v>
      </c>
      <c r="E1347" s="97" t="s">
        <v>537</v>
      </c>
    </row>
    <row r="1348" spans="1:5" ht="17.25" thickBot="1">
      <c r="A1348" s="511" t="s">
        <v>1763</v>
      </c>
      <c r="B1348" s="113" t="s">
        <v>701</v>
      </c>
      <c r="C1348" s="249">
        <f ca="1">LOOKUP(A1348,'Bal. Comprob.'!$A$13:$A$1201,'Bal. Comprob.'!$G$13:G1572)</f>
        <v>22716309353.66</v>
      </c>
      <c r="D1348" s="214">
        <v>0</v>
      </c>
      <c r="E1348" s="92"/>
    </row>
    <row r="1349" spans="1:5" ht="17.25" thickBot="1"/>
    <row r="1350" spans="1:5" ht="17.25" thickBot="1">
      <c r="A1350" s="1174" t="s">
        <v>702</v>
      </c>
      <c r="B1350" s="1175"/>
      <c r="C1350" s="1072" t="s">
        <v>533</v>
      </c>
      <c r="D1350" s="1176"/>
      <c r="E1350" s="520"/>
    </row>
    <row r="1351" spans="1:5" ht="17.25" thickBot="1">
      <c r="A1351" s="183" t="s">
        <v>540</v>
      </c>
      <c r="B1351" s="503" t="s">
        <v>547</v>
      </c>
      <c r="C1351" s="90" t="s">
        <v>535</v>
      </c>
      <c r="D1351" s="90" t="s">
        <v>536</v>
      </c>
      <c r="E1351" s="97" t="s">
        <v>537</v>
      </c>
    </row>
    <row r="1352" spans="1:5" ht="17.25" thickBot="1">
      <c r="A1352" s="511" t="s">
        <v>1827</v>
      </c>
      <c r="B1352" s="109" t="s">
        <v>702</v>
      </c>
      <c r="C1352" s="249">
        <f ca="1">LOOKUP(A1352,'Bal. Comprob.'!$A$13:$A$1201,'Bal. Comprob.'!$G$13:G1576)</f>
        <v>829222282.16999996</v>
      </c>
      <c r="D1352" s="214">
        <v>0</v>
      </c>
      <c r="E1352" s="92"/>
    </row>
    <row r="1353" spans="1:5" ht="17.25" thickBot="1">
      <c r="C1353" s="673"/>
    </row>
    <row r="1354" spans="1:5" ht="17.25" thickBot="1">
      <c r="A1354" s="1174" t="s">
        <v>703</v>
      </c>
      <c r="B1354" s="1175"/>
      <c r="C1354" s="1072" t="s">
        <v>533</v>
      </c>
      <c r="D1354" s="1176"/>
      <c r="E1354" s="520"/>
    </row>
    <row r="1355" spans="1:5" ht="17.25" thickBot="1">
      <c r="A1355" s="183" t="s">
        <v>540</v>
      </c>
      <c r="B1355" s="503" t="s">
        <v>547</v>
      </c>
      <c r="C1355" s="90" t="s">
        <v>535</v>
      </c>
      <c r="D1355" s="90" t="s">
        <v>536</v>
      </c>
      <c r="E1355" s="97" t="s">
        <v>537</v>
      </c>
    </row>
    <row r="1356" spans="1:5" ht="17.25" thickBot="1">
      <c r="A1356" s="511" t="s">
        <v>704</v>
      </c>
      <c r="B1356" s="109" t="s">
        <v>703</v>
      </c>
      <c r="C1356" s="214">
        <v>0</v>
      </c>
      <c r="D1356" s="214">
        <v>0</v>
      </c>
      <c r="E1356" s="92"/>
    </row>
    <row r="1357" spans="1:5" ht="17.25" thickBot="1"/>
    <row r="1358" spans="1:5" ht="17.25" thickBot="1">
      <c r="A1358" s="1174" t="s">
        <v>705</v>
      </c>
      <c r="B1358" s="1175"/>
      <c r="C1358" s="1072" t="s">
        <v>533</v>
      </c>
      <c r="D1358" s="1176"/>
      <c r="E1358" s="520"/>
    </row>
    <row r="1359" spans="1:5" ht="17.25" thickBot="1">
      <c r="A1359" s="183" t="s">
        <v>540</v>
      </c>
      <c r="B1359" s="503" t="s">
        <v>547</v>
      </c>
      <c r="C1359" s="90" t="s">
        <v>535</v>
      </c>
      <c r="D1359" s="90" t="s">
        <v>536</v>
      </c>
      <c r="E1359" s="97" t="s">
        <v>537</v>
      </c>
    </row>
    <row r="1360" spans="1:5" ht="17.25" thickBot="1">
      <c r="A1360" s="511" t="s">
        <v>706</v>
      </c>
      <c r="B1360" s="113" t="s">
        <v>705</v>
      </c>
      <c r="C1360" s="214">
        <v>0</v>
      </c>
      <c r="D1360" s="214">
        <v>0</v>
      </c>
      <c r="E1360" s="92"/>
    </row>
    <row r="1362" spans="1:5" ht="17.25" thickBot="1"/>
    <row r="1363" spans="1:5" ht="17.25" thickBot="1">
      <c r="A1363" s="1174" t="s">
        <v>707</v>
      </c>
      <c r="B1363" s="1175"/>
      <c r="C1363" s="1072" t="s">
        <v>533</v>
      </c>
      <c r="D1363" s="1176"/>
      <c r="E1363" s="520"/>
    </row>
    <row r="1364" spans="1:5" ht="17.25" thickBot="1">
      <c r="A1364" s="183" t="s">
        <v>540</v>
      </c>
      <c r="B1364" s="503" t="s">
        <v>547</v>
      </c>
      <c r="C1364" s="90" t="s">
        <v>535</v>
      </c>
      <c r="D1364" s="90" t="s">
        <v>536</v>
      </c>
      <c r="E1364" s="97" t="s">
        <v>537</v>
      </c>
    </row>
    <row r="1365" spans="1:5" ht="17.25" thickBot="1">
      <c r="A1365" s="511" t="s">
        <v>202</v>
      </c>
      <c r="B1365" s="109" t="s">
        <v>707</v>
      </c>
      <c r="C1365" s="214">
        <v>0</v>
      </c>
      <c r="D1365" s="214">
        <v>0</v>
      </c>
      <c r="E1365" s="92"/>
    </row>
    <row r="1366" spans="1:5" ht="17.25" thickBot="1"/>
    <row r="1367" spans="1:5" ht="17.25" thickBot="1">
      <c r="A1367" s="1174" t="s">
        <v>708</v>
      </c>
      <c r="B1367" s="1175"/>
      <c r="C1367" s="1072" t="s">
        <v>533</v>
      </c>
      <c r="D1367" s="1176"/>
      <c r="E1367" s="520"/>
    </row>
    <row r="1368" spans="1:5" ht="17.25" thickBot="1">
      <c r="A1368" s="183" t="s">
        <v>540</v>
      </c>
      <c r="B1368" s="503" t="s">
        <v>547</v>
      </c>
      <c r="C1368" s="90" t="s">
        <v>535</v>
      </c>
      <c r="D1368" s="90" t="s">
        <v>536</v>
      </c>
      <c r="E1368" s="97" t="s">
        <v>537</v>
      </c>
    </row>
    <row r="1369" spans="1:5" ht="17.25" thickBot="1">
      <c r="A1369" s="511" t="s">
        <v>198</v>
      </c>
      <c r="B1369" s="109" t="s">
        <v>708</v>
      </c>
      <c r="C1369" s="214">
        <v>0</v>
      </c>
      <c r="D1369" s="214">
        <v>0</v>
      </c>
      <c r="E1369" s="92"/>
    </row>
    <row r="1370" spans="1:5" ht="17.25" thickBot="1"/>
    <row r="1371" spans="1:5" ht="17.25" thickBot="1">
      <c r="A1371" s="1174" t="s">
        <v>709</v>
      </c>
      <c r="B1371" s="1175"/>
      <c r="C1371" s="1072" t="s">
        <v>533</v>
      </c>
      <c r="D1371" s="1176"/>
      <c r="E1371" s="520"/>
    </row>
    <row r="1372" spans="1:5" ht="17.25" thickBot="1">
      <c r="A1372" s="183" t="s">
        <v>540</v>
      </c>
      <c r="B1372" s="503" t="s">
        <v>547</v>
      </c>
      <c r="C1372" s="90" t="s">
        <v>535</v>
      </c>
      <c r="D1372" s="90" t="s">
        <v>536</v>
      </c>
      <c r="E1372" s="97" t="s">
        <v>537</v>
      </c>
    </row>
    <row r="1373" spans="1:5" ht="17.25" thickBot="1">
      <c r="A1373" s="511" t="s">
        <v>710</v>
      </c>
      <c r="B1373" s="113" t="s">
        <v>709</v>
      </c>
      <c r="C1373" s="214">
        <v>0</v>
      </c>
      <c r="D1373" s="214">
        <v>0</v>
      </c>
      <c r="E1373" s="92"/>
    </row>
    <row r="1374" spans="1:5" ht="17.25" thickBot="1"/>
    <row r="1375" spans="1:5" ht="17.25" thickBot="1">
      <c r="A1375" s="1174" t="s">
        <v>711</v>
      </c>
      <c r="B1375" s="1175"/>
      <c r="C1375" s="1072" t="s">
        <v>533</v>
      </c>
      <c r="D1375" s="1176"/>
      <c r="E1375" s="520"/>
    </row>
    <row r="1376" spans="1:5" ht="17.25" thickBot="1">
      <c r="A1376" s="183" t="s">
        <v>540</v>
      </c>
      <c r="B1376" s="503" t="s">
        <v>547</v>
      </c>
      <c r="C1376" s="90" t="s">
        <v>535</v>
      </c>
      <c r="D1376" s="90" t="s">
        <v>536</v>
      </c>
      <c r="E1376" s="97" t="s">
        <v>537</v>
      </c>
    </row>
    <row r="1377" spans="1:5" ht="17.25" thickBot="1">
      <c r="A1377" s="511" t="s">
        <v>712</v>
      </c>
      <c r="B1377" s="109" t="s">
        <v>711</v>
      </c>
      <c r="C1377" s="214">
        <v>0</v>
      </c>
      <c r="D1377" s="214">
        <v>0</v>
      </c>
      <c r="E1377" s="92"/>
    </row>
    <row r="1378" spans="1:5" ht="17.25" thickBot="1"/>
    <row r="1379" spans="1:5" ht="17.25" thickBot="1">
      <c r="A1379" s="1174" t="s">
        <v>713</v>
      </c>
      <c r="B1379" s="1175"/>
      <c r="C1379" s="1072" t="s">
        <v>533</v>
      </c>
      <c r="D1379" s="1176"/>
      <c r="E1379" s="520"/>
    </row>
    <row r="1380" spans="1:5" ht="17.25" thickBot="1">
      <c r="A1380" s="183" t="s">
        <v>540</v>
      </c>
      <c r="B1380" s="503" t="s">
        <v>547</v>
      </c>
      <c r="C1380" s="90" t="s">
        <v>535</v>
      </c>
      <c r="D1380" s="90" t="s">
        <v>536</v>
      </c>
      <c r="E1380" s="97" t="s">
        <v>537</v>
      </c>
    </row>
    <row r="1381" spans="1:5" ht="17.25" thickBot="1">
      <c r="A1381" s="511" t="s">
        <v>1869</v>
      </c>
      <c r="B1381" s="73" t="s">
        <v>713</v>
      </c>
      <c r="C1381" s="249">
        <f ca="1">LOOKUP(A1381,'Bal. Comprob.'!$A$13:$A$1201,'Bal. Comprob.'!$G$13:G1605)</f>
        <v>33177604633.16</v>
      </c>
      <c r="D1381" s="214">
        <v>0</v>
      </c>
      <c r="E1381" s="92"/>
    </row>
    <row r="1382" spans="1:5" ht="17.25" thickBot="1">
      <c r="A1382" s="510" t="s">
        <v>714</v>
      </c>
      <c r="B1382" s="1179"/>
      <c r="C1382" s="1180"/>
      <c r="D1382" s="1180"/>
      <c r="E1382" s="1181"/>
    </row>
    <row r="1384" spans="1:5" ht="17.25" thickBot="1">
      <c r="A1384" s="152" t="s">
        <v>246</v>
      </c>
      <c r="B1384" s="495"/>
      <c r="C1384" s="495"/>
      <c r="D1384" s="495"/>
      <c r="E1384" s="495"/>
    </row>
    <row r="1385" spans="1:5">
      <c r="A1385" s="689" t="s">
        <v>3978</v>
      </c>
      <c r="B1385" s="532"/>
      <c r="C1385" s="532"/>
      <c r="D1385" s="532"/>
      <c r="E1385" s="532"/>
    </row>
    <row r="1386" spans="1:5" ht="50.25" customHeight="1">
      <c r="A1386" s="1048" t="s">
        <v>3631</v>
      </c>
      <c r="B1386" s="1048"/>
      <c r="C1386" s="1048"/>
      <c r="D1386" s="1048"/>
      <c r="E1386" s="1048"/>
    </row>
    <row r="1387" spans="1:5">
      <c r="A1387" s="689" t="s">
        <v>3977</v>
      </c>
      <c r="B1387" s="532"/>
      <c r="C1387" s="532"/>
      <c r="D1387" s="532"/>
      <c r="E1387" s="532"/>
    </row>
    <row r="1388" spans="1:5" ht="33.75" customHeight="1">
      <c r="A1388" s="1197" t="s">
        <v>3632</v>
      </c>
      <c r="B1388" s="1197"/>
      <c r="C1388" s="1197"/>
      <c r="D1388" s="1197"/>
      <c r="E1388" s="1197"/>
    </row>
    <row r="1389" spans="1:5" ht="25.5" customHeight="1">
      <c r="A1389" s="999" t="s">
        <v>701</v>
      </c>
      <c r="B1389" s="1000" t="s">
        <v>819</v>
      </c>
      <c r="C1389" s="989"/>
      <c r="D1389" s="989"/>
      <c r="E1389" s="989"/>
    </row>
    <row r="1390" spans="1:5" ht="15.75" customHeight="1">
      <c r="A1390" s="1003" t="s">
        <v>3970</v>
      </c>
      <c r="B1390" s="994">
        <v>11155298804.139999</v>
      </c>
      <c r="C1390" s="989"/>
      <c r="D1390" s="989"/>
      <c r="E1390" s="989"/>
    </row>
    <row r="1391" spans="1:5" ht="15.75" customHeight="1">
      <c r="A1391" s="1003" t="s">
        <v>3971</v>
      </c>
      <c r="B1391" s="994">
        <v>6392547420.9899998</v>
      </c>
      <c r="C1391" s="989"/>
      <c r="D1391" s="989"/>
      <c r="E1391" s="989"/>
    </row>
    <row r="1392" spans="1:5" ht="15.75" customHeight="1">
      <c r="A1392" s="1004" t="s">
        <v>3972</v>
      </c>
      <c r="B1392" s="1001">
        <v>5038703657.0400009</v>
      </c>
      <c r="C1392" s="989"/>
      <c r="D1392" s="989"/>
      <c r="E1392" s="989"/>
    </row>
    <row r="1393" spans="1:5" ht="15.75" customHeight="1">
      <c r="A1393" s="1004" t="s">
        <v>3973</v>
      </c>
      <c r="B1393" s="1001">
        <v>24631303.809999999</v>
      </c>
      <c r="C1393" s="989"/>
      <c r="D1393" s="989"/>
      <c r="E1393" s="989"/>
    </row>
    <row r="1394" spans="1:5" ht="27" customHeight="1">
      <c r="A1394" s="1005" t="s">
        <v>3974</v>
      </c>
      <c r="B1394" s="1001">
        <v>68413880.570000008</v>
      </c>
      <c r="C1394" s="989"/>
      <c r="D1394" s="989"/>
      <c r="E1394" s="989"/>
    </row>
    <row r="1395" spans="1:5" ht="15.75" customHeight="1">
      <c r="A1395" s="1003" t="s">
        <v>3975</v>
      </c>
      <c r="B1395" s="994">
        <v>36714287.109999999</v>
      </c>
      <c r="C1395" s="989"/>
      <c r="D1395" s="989"/>
      <c r="E1395" s="989"/>
    </row>
    <row r="1396" spans="1:5" ht="25.5" customHeight="1">
      <c r="A1396" s="999" t="s">
        <v>3976</v>
      </c>
      <c r="B1396" s="1002">
        <f>SUM(B1390:B1395)</f>
        <v>22716309353.66</v>
      </c>
      <c r="C1396" s="989"/>
      <c r="D1396" s="989"/>
      <c r="E1396" s="989"/>
    </row>
    <row r="1397" spans="1:5" ht="18.75" customHeight="1">
      <c r="A1397" s="989"/>
      <c r="B1397" s="989"/>
      <c r="C1397" s="989"/>
      <c r="D1397" s="989"/>
      <c r="E1397" s="989"/>
    </row>
    <row r="1398" spans="1:5" ht="18.75" customHeight="1">
      <c r="A1398" s="696" t="s">
        <v>3979</v>
      </c>
    </row>
    <row r="1399" spans="1:5" ht="52.5" customHeight="1">
      <c r="A1399" s="1198" t="s">
        <v>3631</v>
      </c>
      <c r="B1399" s="1198"/>
      <c r="C1399" s="1198"/>
      <c r="D1399" s="1198"/>
      <c r="E1399" s="1198"/>
    </row>
    <row r="1400" spans="1:5" ht="31.5" customHeight="1">
      <c r="A1400" s="1198" t="s">
        <v>3633</v>
      </c>
      <c r="B1400" s="1198"/>
      <c r="C1400" s="1198"/>
      <c r="D1400" s="1198"/>
      <c r="E1400" s="1198"/>
    </row>
    <row r="1401" spans="1:5">
      <c r="A1401" s="696" t="s">
        <v>3980</v>
      </c>
    </row>
    <row r="1402" spans="1:5" ht="50.25" customHeight="1">
      <c r="A1402" s="1199" t="s">
        <v>3634</v>
      </c>
      <c r="B1402" s="1199"/>
      <c r="C1402" s="1199"/>
      <c r="D1402" s="1199"/>
      <c r="E1402" s="1199"/>
    </row>
    <row r="1403" spans="1:5" ht="15.75" customHeight="1">
      <c r="A1403" s="990"/>
      <c r="B1403" s="990"/>
      <c r="C1403" s="990"/>
      <c r="D1403" s="990"/>
      <c r="E1403" s="990"/>
    </row>
    <row r="1404" spans="1:5" ht="15.75" customHeight="1">
      <c r="A1404" s="999" t="s">
        <v>3981</v>
      </c>
      <c r="B1404" s="1000" t="s">
        <v>819</v>
      </c>
      <c r="C1404" s="990"/>
      <c r="D1404" s="990"/>
      <c r="E1404" s="990"/>
    </row>
    <row r="1405" spans="1:5" ht="25.5" customHeight="1">
      <c r="A1405" s="1005" t="s">
        <v>3982</v>
      </c>
      <c r="B1405" s="1006">
        <v>32913371294.290001</v>
      </c>
      <c r="C1405" s="990"/>
      <c r="D1405" s="990"/>
      <c r="E1405" s="990"/>
    </row>
    <row r="1406" spans="1:5" ht="15.75" customHeight="1">
      <c r="A1406" s="1003" t="s">
        <v>3981</v>
      </c>
      <c r="B1406" s="1001">
        <v>34569763.369999997</v>
      </c>
      <c r="C1406" s="990"/>
      <c r="D1406" s="990"/>
      <c r="E1406" s="990"/>
    </row>
    <row r="1407" spans="1:5" ht="15.75" customHeight="1">
      <c r="A1407" s="1003" t="s">
        <v>3983</v>
      </c>
      <c r="B1407" s="1001">
        <v>204106.91</v>
      </c>
      <c r="C1407" s="990"/>
      <c r="D1407" s="990"/>
      <c r="E1407" s="990"/>
    </row>
    <row r="1408" spans="1:5" ht="15.75" customHeight="1">
      <c r="A1408" s="1003" t="s">
        <v>3984</v>
      </c>
      <c r="B1408" s="1001">
        <v>5337015</v>
      </c>
      <c r="C1408" s="990"/>
      <c r="D1408" s="990"/>
      <c r="E1408" s="990"/>
    </row>
    <row r="1409" spans="1:5" ht="28.5" customHeight="1">
      <c r="A1409" s="1005" t="s">
        <v>3985</v>
      </c>
      <c r="B1409" s="1001">
        <v>117568269.44</v>
      </c>
      <c r="C1409" s="990"/>
      <c r="D1409" s="990"/>
      <c r="E1409" s="990"/>
    </row>
    <row r="1410" spans="1:5" ht="15.75" customHeight="1">
      <c r="A1410" s="1003" t="s">
        <v>3986</v>
      </c>
      <c r="B1410" s="1001">
        <v>82787332.109999999</v>
      </c>
      <c r="C1410" s="990"/>
      <c r="D1410" s="990"/>
      <c r="E1410" s="990"/>
    </row>
    <row r="1411" spans="1:5" ht="15.75" customHeight="1">
      <c r="A1411" s="1003" t="s">
        <v>3987</v>
      </c>
      <c r="B1411" s="1001">
        <v>23766852.039999999</v>
      </c>
      <c r="C1411" s="990"/>
      <c r="D1411" s="990"/>
      <c r="E1411" s="990"/>
    </row>
    <row r="1412" spans="1:5" ht="25.5" customHeight="1">
      <c r="A1412" s="1008" t="s">
        <v>3988</v>
      </c>
      <c r="B1412" s="1007">
        <f>SUM(B1405:B1411)</f>
        <v>33177604633.16</v>
      </c>
      <c r="C1412" s="990"/>
      <c r="D1412" s="990"/>
      <c r="E1412" s="990"/>
    </row>
    <row r="1413" spans="1:5" ht="15.75" customHeight="1">
      <c r="A1413" s="990"/>
      <c r="B1413" s="990"/>
      <c r="C1413" s="990"/>
      <c r="D1413" s="990"/>
      <c r="E1413" s="990"/>
    </row>
    <row r="1414" spans="1:5">
      <c r="A1414" s="186" t="s">
        <v>715</v>
      </c>
    </row>
    <row r="1415" spans="1:5" ht="17.25" thickBot="1">
      <c r="A1415" s="184"/>
    </row>
    <row r="1416" spans="1:5" ht="17.25" thickBot="1">
      <c r="A1416" s="187" t="s">
        <v>0</v>
      </c>
      <c r="B1416" s="101" t="s">
        <v>576</v>
      </c>
      <c r="C1416" s="102" t="s">
        <v>577</v>
      </c>
    </row>
    <row r="1417" spans="1:5" ht="17.25" thickBot="1">
      <c r="A1417" s="511">
        <v>11206</v>
      </c>
      <c r="B1417" s="92" t="s">
        <v>1098</v>
      </c>
      <c r="C1417" s="700">
        <v>72438823.650000006</v>
      </c>
    </row>
    <row r="1418" spans="1:5" ht="17.25" thickBot="1">
      <c r="A1418" s="511">
        <v>14120</v>
      </c>
      <c r="B1418" s="92" t="s">
        <v>3635</v>
      </c>
      <c r="C1418" s="700">
        <v>2783919139.5</v>
      </c>
    </row>
    <row r="1419" spans="1:5" ht="17.25" thickBot="1">
      <c r="A1419" s="511"/>
      <c r="B1419" s="92"/>
      <c r="C1419" s="73"/>
    </row>
    <row r="1420" spans="1:5" ht="17.25" thickBot="1"/>
    <row r="1421" spans="1:5" ht="17.25" thickBot="1">
      <c r="A1421" s="1084" t="s">
        <v>716</v>
      </c>
      <c r="B1421" s="1085"/>
      <c r="C1421" s="1054" t="s">
        <v>533</v>
      </c>
      <c r="D1421" s="1055"/>
      <c r="E1421" s="529"/>
    </row>
    <row r="1422" spans="1:5" ht="17.25" thickBot="1">
      <c r="A1422" s="169" t="s">
        <v>534</v>
      </c>
      <c r="B1422" s="498" t="s">
        <v>175</v>
      </c>
      <c r="C1422" s="498" t="s">
        <v>535</v>
      </c>
      <c r="D1422" s="498" t="s">
        <v>536</v>
      </c>
      <c r="E1422" s="86" t="s">
        <v>537</v>
      </c>
    </row>
    <row r="1423" spans="1:5" ht="17.25" thickBot="1">
      <c r="A1423" s="182" t="s">
        <v>717</v>
      </c>
      <c r="B1423" s="111" t="s">
        <v>718</v>
      </c>
      <c r="C1423" s="214">
        <v>0</v>
      </c>
      <c r="D1423" s="214">
        <v>0</v>
      </c>
      <c r="E1423" s="114"/>
    </row>
    <row r="1424" spans="1:5" ht="17.25" thickBot="1"/>
    <row r="1425" spans="1:5" ht="17.25" thickBot="1">
      <c r="A1425" s="1174" t="s">
        <v>719</v>
      </c>
      <c r="B1425" s="1175"/>
      <c r="C1425" s="1072" t="s">
        <v>533</v>
      </c>
      <c r="D1425" s="1176"/>
      <c r="E1425" s="520"/>
    </row>
    <row r="1426" spans="1:5" ht="17.25" thickBot="1">
      <c r="A1426" s="183" t="s">
        <v>540</v>
      </c>
      <c r="B1426" s="503" t="s">
        <v>547</v>
      </c>
      <c r="C1426" s="90" t="s">
        <v>535</v>
      </c>
      <c r="D1426" s="90" t="s">
        <v>536</v>
      </c>
      <c r="E1426" s="97" t="s">
        <v>537</v>
      </c>
    </row>
    <row r="1427" spans="1:5" ht="17.25" thickBot="1">
      <c r="A1427" s="511" t="s">
        <v>720</v>
      </c>
      <c r="B1427" s="109" t="s">
        <v>719</v>
      </c>
      <c r="C1427" s="214">
        <v>0</v>
      </c>
      <c r="D1427" s="214">
        <v>0</v>
      </c>
      <c r="E1427" s="92"/>
    </row>
    <row r="1428" spans="1:5" ht="17.25" thickBot="1"/>
    <row r="1429" spans="1:5" ht="17.25" thickBot="1">
      <c r="A1429" s="1174" t="s">
        <v>721</v>
      </c>
      <c r="B1429" s="1175"/>
      <c r="C1429" s="1072" t="s">
        <v>533</v>
      </c>
      <c r="D1429" s="1176"/>
      <c r="E1429" s="520"/>
    </row>
    <row r="1430" spans="1:5" ht="17.25" thickBot="1">
      <c r="A1430" s="183" t="s">
        <v>540</v>
      </c>
      <c r="B1430" s="503" t="s">
        <v>547</v>
      </c>
      <c r="C1430" s="90" t="s">
        <v>535</v>
      </c>
      <c r="D1430" s="90" t="s">
        <v>536</v>
      </c>
      <c r="E1430" s="97" t="s">
        <v>537</v>
      </c>
    </row>
    <row r="1431" spans="1:5" ht="17.25" thickBot="1">
      <c r="A1431" s="511" t="s">
        <v>194</v>
      </c>
      <c r="B1431" s="109" t="s">
        <v>721</v>
      </c>
      <c r="C1431" s="214">
        <v>0</v>
      </c>
      <c r="D1431" s="214">
        <v>0</v>
      </c>
      <c r="E1431" s="92"/>
    </row>
    <row r="1432" spans="1:5" ht="17.25" thickBot="1"/>
    <row r="1433" spans="1:5" ht="17.25" thickBot="1">
      <c r="A1433" s="1174" t="s">
        <v>722</v>
      </c>
      <c r="B1433" s="1175"/>
      <c r="C1433" s="1072" t="s">
        <v>533</v>
      </c>
      <c r="D1433" s="1176"/>
      <c r="E1433" s="520"/>
    </row>
    <row r="1434" spans="1:5" ht="17.25" thickBot="1">
      <c r="A1434" s="183" t="s">
        <v>540</v>
      </c>
      <c r="B1434" s="503" t="s">
        <v>547</v>
      </c>
      <c r="C1434" s="90" t="s">
        <v>535</v>
      </c>
      <c r="D1434" s="90" t="s">
        <v>536</v>
      </c>
      <c r="E1434" s="97" t="s">
        <v>537</v>
      </c>
    </row>
    <row r="1435" spans="1:5" ht="17.25" thickBot="1">
      <c r="A1435" s="511" t="s">
        <v>723</v>
      </c>
      <c r="B1435" s="109" t="s">
        <v>722</v>
      </c>
      <c r="C1435" s="214">
        <v>0</v>
      </c>
      <c r="D1435" s="214">
        <v>0</v>
      </c>
      <c r="E1435" s="92"/>
    </row>
    <row r="1436" spans="1:5" ht="17.25" thickBot="1"/>
    <row r="1437" spans="1:5" ht="17.25" thickBot="1">
      <c r="A1437" s="1174" t="s">
        <v>724</v>
      </c>
      <c r="B1437" s="1175"/>
      <c r="C1437" s="1072" t="s">
        <v>533</v>
      </c>
      <c r="D1437" s="1176"/>
      <c r="E1437" s="520"/>
    </row>
    <row r="1438" spans="1:5" ht="17.25" thickBot="1">
      <c r="A1438" s="183" t="s">
        <v>540</v>
      </c>
      <c r="B1438" s="503" t="s">
        <v>547</v>
      </c>
      <c r="C1438" s="90" t="s">
        <v>535</v>
      </c>
      <c r="D1438" s="90" t="s">
        <v>536</v>
      </c>
      <c r="E1438" s="97" t="s">
        <v>537</v>
      </c>
    </row>
    <row r="1439" spans="1:5" ht="17.25" thickBot="1">
      <c r="A1439" s="511" t="s">
        <v>725</v>
      </c>
      <c r="B1439" s="109" t="s">
        <v>724</v>
      </c>
      <c r="C1439" s="214">
        <v>0</v>
      </c>
      <c r="D1439" s="214">
        <v>0</v>
      </c>
      <c r="E1439" s="92"/>
    </row>
    <row r="1440" spans="1:5" ht="17.25" thickBot="1"/>
    <row r="1441" spans="1:5" ht="17.25" thickBot="1">
      <c r="A1441" s="1174" t="s">
        <v>726</v>
      </c>
      <c r="B1441" s="1175"/>
      <c r="C1441" s="1072" t="s">
        <v>533</v>
      </c>
      <c r="D1441" s="1176"/>
      <c r="E1441" s="520"/>
    </row>
    <row r="1442" spans="1:5" ht="17.25" thickBot="1">
      <c r="A1442" s="183" t="s">
        <v>540</v>
      </c>
      <c r="B1442" s="503" t="s">
        <v>547</v>
      </c>
      <c r="C1442" s="90" t="s">
        <v>535</v>
      </c>
      <c r="D1442" s="90" t="s">
        <v>536</v>
      </c>
      <c r="E1442" s="97" t="s">
        <v>537</v>
      </c>
    </row>
    <row r="1443" spans="1:5" ht="17.25" thickBot="1">
      <c r="A1443" s="511" t="s">
        <v>727</v>
      </c>
      <c r="B1443" s="109" t="s">
        <v>726</v>
      </c>
      <c r="C1443" s="214">
        <v>0</v>
      </c>
      <c r="D1443" s="214">
        <v>0</v>
      </c>
      <c r="E1443" s="92"/>
    </row>
    <row r="1445" spans="1:5" ht="17.25" thickBot="1">
      <c r="A1445" s="152" t="s">
        <v>246</v>
      </c>
      <c r="B1445" s="495"/>
      <c r="C1445" s="495"/>
      <c r="D1445" s="495"/>
      <c r="E1445" s="495"/>
    </row>
    <row r="1446" spans="1:5" ht="17.25" thickBot="1">
      <c r="A1446" s="152"/>
      <c r="B1446" s="495"/>
      <c r="C1446" s="495"/>
      <c r="D1446" s="495"/>
      <c r="E1446" s="495"/>
    </row>
    <row r="1447" spans="1:5" ht="17.25" thickBot="1">
      <c r="A1447" s="152"/>
      <c r="B1447" s="495"/>
      <c r="C1447" s="495"/>
      <c r="D1447" s="495"/>
      <c r="E1447" s="495"/>
    </row>
    <row r="1448" spans="1:5" ht="17.25" thickBot="1">
      <c r="A1448" s="152"/>
      <c r="B1448" s="495"/>
      <c r="C1448" s="495"/>
      <c r="D1448" s="495"/>
      <c r="E1448" s="495"/>
    </row>
    <row r="1449" spans="1:5" ht="17.25" thickBot="1"/>
    <row r="1450" spans="1:5" ht="17.25" thickBot="1">
      <c r="A1450" s="1084" t="s">
        <v>728</v>
      </c>
      <c r="B1450" s="1085"/>
      <c r="C1450" s="1054" t="s">
        <v>533</v>
      </c>
      <c r="D1450" s="1055"/>
      <c r="E1450" s="529"/>
    </row>
    <row r="1451" spans="1:5" ht="17.25" thickBot="1">
      <c r="A1451" s="169" t="s">
        <v>534</v>
      </c>
      <c r="B1451" s="498" t="s">
        <v>175</v>
      </c>
      <c r="C1451" s="498" t="s">
        <v>535</v>
      </c>
      <c r="D1451" s="498" t="s">
        <v>536</v>
      </c>
      <c r="E1451" s="86" t="s">
        <v>537</v>
      </c>
    </row>
    <row r="1452" spans="1:5" ht="17.25" thickBot="1">
      <c r="A1452" s="182" t="s">
        <v>729</v>
      </c>
      <c r="B1452" s="111" t="s">
        <v>730</v>
      </c>
      <c r="C1452" s="214">
        <v>0</v>
      </c>
      <c r="D1452" s="214">
        <v>0</v>
      </c>
      <c r="E1452" s="114"/>
    </row>
    <row r="1453" spans="1:5" ht="17.25" thickBot="1"/>
    <row r="1454" spans="1:5" ht="17.25" thickBot="1">
      <c r="A1454" s="1174" t="s">
        <v>731</v>
      </c>
      <c r="B1454" s="1175"/>
      <c r="C1454" s="1072" t="s">
        <v>533</v>
      </c>
      <c r="D1454" s="1176"/>
      <c r="E1454" s="520"/>
    </row>
    <row r="1455" spans="1:5" ht="17.25" thickBot="1">
      <c r="A1455" s="183" t="s">
        <v>540</v>
      </c>
      <c r="B1455" s="503" t="s">
        <v>547</v>
      </c>
      <c r="C1455" s="90" t="s">
        <v>535</v>
      </c>
      <c r="D1455" s="90" t="s">
        <v>536</v>
      </c>
      <c r="E1455" s="97" t="s">
        <v>537</v>
      </c>
    </row>
    <row r="1456" spans="1:5" ht="17.25" thickBot="1">
      <c r="A1456" s="511" t="s">
        <v>179</v>
      </c>
      <c r="B1456" s="73" t="s">
        <v>731</v>
      </c>
      <c r="C1456" s="214">
        <v>0</v>
      </c>
      <c r="D1456" s="214">
        <v>0</v>
      </c>
      <c r="E1456" s="92"/>
    </row>
    <row r="1457" spans="1:5">
      <c r="A1457" s="193"/>
      <c r="B1457" s="95"/>
      <c r="C1457" s="95"/>
      <c r="D1457" s="95"/>
      <c r="E1457" s="96"/>
    </row>
    <row r="1458" spans="1:5" ht="17.25" thickBot="1">
      <c r="A1458" s="1174" t="s">
        <v>732</v>
      </c>
      <c r="B1458" s="1175"/>
      <c r="C1458" s="1195" t="s">
        <v>533</v>
      </c>
      <c r="D1458" s="1196"/>
      <c r="E1458" s="115"/>
    </row>
    <row r="1459" spans="1:5" ht="17.25" thickBot="1">
      <c r="A1459" s="183" t="s">
        <v>540</v>
      </c>
      <c r="B1459" s="503" t="s">
        <v>547</v>
      </c>
      <c r="C1459" s="90" t="s">
        <v>535</v>
      </c>
      <c r="D1459" s="90" t="s">
        <v>536</v>
      </c>
      <c r="E1459" s="97" t="s">
        <v>537</v>
      </c>
    </row>
    <row r="1460" spans="1:5" ht="17.25" thickBot="1">
      <c r="A1460" s="511" t="s">
        <v>733</v>
      </c>
      <c r="B1460" s="109" t="s">
        <v>732</v>
      </c>
      <c r="C1460" s="214">
        <v>0</v>
      </c>
      <c r="D1460" s="214">
        <v>0</v>
      </c>
      <c r="E1460" s="92"/>
    </row>
    <row r="1461" spans="1:5" ht="17.25" thickBot="1"/>
    <row r="1462" spans="1:5" ht="17.25" thickBot="1">
      <c r="A1462" s="1174" t="s">
        <v>734</v>
      </c>
      <c r="B1462" s="1175"/>
      <c r="C1462" s="1072" t="s">
        <v>533</v>
      </c>
      <c r="D1462" s="1176"/>
      <c r="E1462" s="520"/>
    </row>
    <row r="1463" spans="1:5" ht="17.25" thickBot="1">
      <c r="A1463" s="183" t="s">
        <v>540</v>
      </c>
      <c r="B1463" s="503" t="s">
        <v>547</v>
      </c>
      <c r="C1463" s="90" t="s">
        <v>535</v>
      </c>
      <c r="D1463" s="90" t="s">
        <v>536</v>
      </c>
      <c r="E1463" s="97" t="s">
        <v>537</v>
      </c>
    </row>
    <row r="1464" spans="1:5" ht="17.25" thickBot="1">
      <c r="A1464" s="511" t="s">
        <v>735</v>
      </c>
      <c r="B1464" s="109" t="s">
        <v>734</v>
      </c>
      <c r="C1464" s="214">
        <v>0</v>
      </c>
      <c r="D1464" s="214">
        <v>0</v>
      </c>
      <c r="E1464" s="92"/>
    </row>
    <row r="1465" spans="1:5" ht="17.25" thickBot="1"/>
    <row r="1466" spans="1:5" ht="17.25" thickBot="1">
      <c r="A1466" s="1174" t="s">
        <v>736</v>
      </c>
      <c r="B1466" s="1175"/>
      <c r="C1466" s="1072" t="s">
        <v>533</v>
      </c>
      <c r="D1466" s="1176"/>
      <c r="E1466" s="520"/>
    </row>
    <row r="1467" spans="1:5" ht="17.25" thickBot="1">
      <c r="A1467" s="183" t="s">
        <v>540</v>
      </c>
      <c r="B1467" s="503" t="s">
        <v>547</v>
      </c>
      <c r="C1467" s="90" t="s">
        <v>535</v>
      </c>
      <c r="D1467" s="90" t="s">
        <v>536</v>
      </c>
      <c r="E1467" s="97" t="s">
        <v>537</v>
      </c>
    </row>
    <row r="1468" spans="1:5" ht="17.25" thickBot="1">
      <c r="A1468" s="511" t="s">
        <v>737</v>
      </c>
      <c r="B1468" s="73" t="s">
        <v>736</v>
      </c>
      <c r="C1468" s="214">
        <v>0</v>
      </c>
      <c r="D1468" s="214">
        <v>0</v>
      </c>
      <c r="E1468" s="92"/>
    </row>
    <row r="1469" spans="1:5" ht="17.25" thickBot="1">
      <c r="A1469" s="511" t="s">
        <v>714</v>
      </c>
      <c r="B1469" s="1179"/>
      <c r="C1469" s="1180"/>
      <c r="D1469" s="1180"/>
      <c r="E1469" s="1181"/>
    </row>
    <row r="1471" spans="1:5" ht="17.25" thickBot="1">
      <c r="A1471" s="152" t="s">
        <v>246</v>
      </c>
      <c r="B1471" s="495"/>
      <c r="C1471" s="495"/>
      <c r="D1471" s="495"/>
      <c r="E1471" s="495"/>
    </row>
    <row r="1472" spans="1:5" ht="17.25" thickBot="1">
      <c r="A1472" s="152"/>
      <c r="B1472" s="495"/>
      <c r="C1472" s="495"/>
      <c r="D1472" s="495"/>
      <c r="E1472" s="495"/>
    </row>
    <row r="1473" spans="1:5" ht="17.25" thickBot="1">
      <c r="A1473" s="152"/>
      <c r="B1473" s="495"/>
      <c r="C1473" s="495"/>
      <c r="D1473" s="495"/>
      <c r="E1473" s="495"/>
    </row>
    <row r="1474" spans="1:5" ht="17.25" thickBot="1"/>
    <row r="1475" spans="1:5" ht="17.25" thickBot="1">
      <c r="A1475" s="1084" t="s">
        <v>738</v>
      </c>
      <c r="B1475" s="1085"/>
      <c r="C1475" s="1054" t="s">
        <v>533</v>
      </c>
      <c r="D1475" s="1055"/>
      <c r="E1475" s="529"/>
    </row>
    <row r="1476" spans="1:5" ht="17.25" thickBot="1">
      <c r="A1476" s="169" t="s">
        <v>534</v>
      </c>
      <c r="B1476" s="498" t="s">
        <v>175</v>
      </c>
      <c r="C1476" s="498" t="s">
        <v>535</v>
      </c>
      <c r="D1476" s="498" t="s">
        <v>536</v>
      </c>
      <c r="E1476" s="86" t="s">
        <v>537</v>
      </c>
    </row>
    <row r="1477" spans="1:5" ht="33.75" thickBot="1">
      <c r="A1477" s="198" t="s">
        <v>739</v>
      </c>
      <c r="B1477" s="111" t="s">
        <v>740</v>
      </c>
      <c r="C1477" s="214">
        <v>0</v>
      </c>
      <c r="D1477" s="214">
        <v>0</v>
      </c>
      <c r="E1477" s="114"/>
    </row>
    <row r="1478" spans="1:5" ht="17.25" thickBot="1">
      <c r="A1478" s="671"/>
    </row>
    <row r="1479" spans="1:5" ht="17.25" thickBot="1">
      <c r="A1479" s="1174" t="s">
        <v>741</v>
      </c>
      <c r="B1479" s="1175"/>
      <c r="C1479" s="1072" t="s">
        <v>533</v>
      </c>
      <c r="D1479" s="1176"/>
      <c r="E1479" s="520"/>
    </row>
    <row r="1480" spans="1:5" ht="17.25" thickBot="1">
      <c r="A1480" s="183" t="s">
        <v>540</v>
      </c>
      <c r="B1480" s="503" t="s">
        <v>547</v>
      </c>
      <c r="C1480" s="90" t="s">
        <v>535</v>
      </c>
      <c r="D1480" s="90" t="s">
        <v>536</v>
      </c>
      <c r="E1480" s="97" t="s">
        <v>537</v>
      </c>
    </row>
    <row r="1481" spans="1:5" ht="17.25" thickBot="1">
      <c r="A1481" s="511" t="s">
        <v>742</v>
      </c>
      <c r="B1481" s="109" t="s">
        <v>741</v>
      </c>
      <c r="C1481" s="214">
        <v>0</v>
      </c>
      <c r="D1481" s="214">
        <v>0</v>
      </c>
      <c r="E1481" s="92"/>
    </row>
    <row r="1482" spans="1:5" ht="17.25" thickBot="1"/>
    <row r="1483" spans="1:5" ht="17.25" thickBot="1">
      <c r="A1483" s="1174" t="s">
        <v>743</v>
      </c>
      <c r="B1483" s="1175"/>
      <c r="C1483" s="1072" t="s">
        <v>533</v>
      </c>
      <c r="D1483" s="1176"/>
      <c r="E1483" s="520"/>
    </row>
    <row r="1484" spans="1:5" ht="17.25" thickBot="1">
      <c r="A1484" s="183" t="s">
        <v>540</v>
      </c>
      <c r="B1484" s="503" t="s">
        <v>547</v>
      </c>
      <c r="C1484" s="90" t="s">
        <v>535</v>
      </c>
      <c r="D1484" s="90" t="s">
        <v>536</v>
      </c>
      <c r="E1484" s="97" t="s">
        <v>537</v>
      </c>
    </row>
    <row r="1485" spans="1:5" ht="17.25" thickBot="1">
      <c r="A1485" s="511" t="s">
        <v>744</v>
      </c>
      <c r="B1485" s="109" t="s">
        <v>743</v>
      </c>
      <c r="C1485" s="214">
        <v>0</v>
      </c>
      <c r="D1485" s="214">
        <v>0</v>
      </c>
      <c r="E1485" s="92"/>
    </row>
    <row r="1487" spans="1:5" ht="17.25" thickBot="1">
      <c r="A1487" s="152" t="s">
        <v>246</v>
      </c>
      <c r="B1487" s="495"/>
      <c r="C1487" s="495"/>
      <c r="D1487" s="495"/>
      <c r="E1487" s="495"/>
    </row>
    <row r="1488" spans="1:5" ht="17.25" thickBot="1">
      <c r="A1488" s="152"/>
      <c r="B1488" s="495"/>
      <c r="C1488" s="495"/>
      <c r="D1488" s="495"/>
      <c r="E1488" s="495"/>
    </row>
    <row r="1489" spans="1:5" ht="17.25" thickBot="1">
      <c r="A1489" s="152"/>
      <c r="B1489" s="495"/>
      <c r="C1489" s="495"/>
      <c r="D1489" s="495"/>
      <c r="E1489" s="495"/>
    </row>
    <row r="1490" spans="1:5" ht="17.25" thickBot="1">
      <c r="A1490" s="152"/>
      <c r="B1490" s="495"/>
      <c r="C1490" s="495"/>
      <c r="D1490" s="495"/>
      <c r="E1490" s="495"/>
    </row>
    <row r="1491" spans="1:5" ht="17.25" thickBot="1"/>
    <row r="1492" spans="1:5" ht="17.25" thickBot="1">
      <c r="A1492" s="1084" t="s">
        <v>745</v>
      </c>
      <c r="B1492" s="1085"/>
      <c r="C1492" s="1054" t="s">
        <v>533</v>
      </c>
      <c r="D1492" s="1055"/>
      <c r="E1492" s="529"/>
    </row>
    <row r="1493" spans="1:5" ht="17.25" thickBot="1">
      <c r="A1493" s="169" t="s">
        <v>534</v>
      </c>
      <c r="B1493" s="498" t="s">
        <v>175</v>
      </c>
      <c r="C1493" s="498" t="s">
        <v>535</v>
      </c>
      <c r="D1493" s="498" t="s">
        <v>536</v>
      </c>
      <c r="E1493" s="86" t="s">
        <v>537</v>
      </c>
    </row>
    <row r="1494" spans="1:5" ht="17.25" thickBot="1">
      <c r="A1494" s="182" t="s">
        <v>746</v>
      </c>
      <c r="B1494" s="111" t="s">
        <v>747</v>
      </c>
      <c r="C1494" s="214">
        <v>0</v>
      </c>
      <c r="D1494" s="214">
        <v>0</v>
      </c>
      <c r="E1494" s="114"/>
    </row>
    <row r="1495" spans="1:5" ht="17.25" thickBot="1"/>
    <row r="1496" spans="1:5" ht="17.25" thickBot="1">
      <c r="A1496" s="1174" t="s">
        <v>748</v>
      </c>
      <c r="B1496" s="1175"/>
      <c r="C1496" s="1072" t="s">
        <v>533</v>
      </c>
      <c r="D1496" s="1176"/>
      <c r="E1496" s="520"/>
    </row>
    <row r="1497" spans="1:5" ht="17.25" thickBot="1">
      <c r="A1497" s="183" t="s">
        <v>540</v>
      </c>
      <c r="B1497" s="503" t="s">
        <v>547</v>
      </c>
      <c r="C1497" s="90" t="s">
        <v>535</v>
      </c>
      <c r="D1497" s="90" t="s">
        <v>536</v>
      </c>
      <c r="E1497" s="97" t="s">
        <v>537</v>
      </c>
    </row>
    <row r="1498" spans="1:5" ht="17.25" thickBot="1">
      <c r="A1498" s="511" t="s">
        <v>749</v>
      </c>
      <c r="B1498" s="109" t="s">
        <v>748</v>
      </c>
      <c r="C1498" s="214">
        <v>0</v>
      </c>
      <c r="D1498" s="214">
        <v>0</v>
      </c>
      <c r="E1498" s="92"/>
    </row>
    <row r="1500" spans="1:5" ht="17.25" thickBot="1"/>
    <row r="1501" spans="1:5" ht="17.25" thickBot="1">
      <c r="A1501" s="1174" t="s">
        <v>750</v>
      </c>
      <c r="B1501" s="1175"/>
      <c r="C1501" s="1072" t="s">
        <v>533</v>
      </c>
      <c r="D1501" s="1176"/>
      <c r="E1501" s="520"/>
    </row>
    <row r="1502" spans="1:5" ht="17.25" thickBot="1">
      <c r="A1502" s="183" t="s">
        <v>540</v>
      </c>
      <c r="B1502" s="503" t="s">
        <v>547</v>
      </c>
      <c r="C1502" s="90" t="s">
        <v>535</v>
      </c>
      <c r="D1502" s="90" t="s">
        <v>536</v>
      </c>
      <c r="E1502" s="97" t="s">
        <v>537</v>
      </c>
    </row>
    <row r="1503" spans="1:5" ht="17.25" thickBot="1">
      <c r="A1503" s="511" t="s">
        <v>183</v>
      </c>
      <c r="B1503" s="109" t="s">
        <v>750</v>
      </c>
      <c r="C1503" s="214">
        <v>0</v>
      </c>
      <c r="D1503" s="214">
        <v>0</v>
      </c>
      <c r="E1503" s="92"/>
    </row>
    <row r="1504" spans="1:5" ht="17.25" thickBot="1"/>
    <row r="1505" spans="1:14" ht="17.25" thickBot="1">
      <c r="A1505" s="1174" t="s">
        <v>751</v>
      </c>
      <c r="B1505" s="1175"/>
      <c r="C1505" s="1072" t="s">
        <v>533</v>
      </c>
      <c r="D1505" s="1176"/>
      <c r="E1505" s="520"/>
    </row>
    <row r="1506" spans="1:14" ht="17.25" thickBot="1">
      <c r="A1506" s="183" t="s">
        <v>540</v>
      </c>
      <c r="B1506" s="503" t="s">
        <v>547</v>
      </c>
      <c r="C1506" s="90" t="s">
        <v>535</v>
      </c>
      <c r="D1506" s="90" t="s">
        <v>536</v>
      </c>
      <c r="E1506" s="97" t="s">
        <v>537</v>
      </c>
    </row>
    <row r="1507" spans="1:14" ht="17.25" thickBot="1">
      <c r="A1507" s="511" t="s">
        <v>752</v>
      </c>
      <c r="B1507" s="109" t="s">
        <v>751</v>
      </c>
      <c r="C1507" s="214">
        <v>0</v>
      </c>
      <c r="D1507" s="214">
        <v>0</v>
      </c>
      <c r="E1507" s="92"/>
    </row>
    <row r="1509" spans="1:14" ht="17.25" thickBot="1">
      <c r="A1509" s="152" t="s">
        <v>246</v>
      </c>
      <c r="B1509" s="1093"/>
      <c r="C1509" s="1093"/>
      <c r="D1509" s="495"/>
      <c r="E1509" s="1093"/>
      <c r="F1509" s="1093"/>
      <c r="G1509" s="1093"/>
      <c r="H1509" s="1093"/>
      <c r="I1509" s="1093"/>
      <c r="J1509" s="1093"/>
      <c r="K1509" s="1093"/>
      <c r="L1509" s="1093"/>
      <c r="M1509" s="1093"/>
      <c r="N1509" s="649"/>
    </row>
    <row r="1510" spans="1:14" ht="17.25" thickBot="1">
      <c r="A1510" s="152"/>
      <c r="B1510" s="1086"/>
      <c r="C1510" s="1086"/>
      <c r="D1510" s="495"/>
      <c r="E1510" s="1086"/>
      <c r="F1510" s="1086"/>
      <c r="G1510" s="1086"/>
      <c r="H1510" s="1086"/>
      <c r="I1510" s="1086"/>
      <c r="J1510" s="1086"/>
      <c r="K1510" s="1086"/>
      <c r="L1510" s="1086"/>
      <c r="M1510" s="1086"/>
      <c r="N1510" s="649"/>
    </row>
    <row r="1511" spans="1:14" ht="17.25" thickBot="1">
      <c r="A1511" s="152"/>
      <c r="B1511" s="1086"/>
      <c r="C1511" s="1086"/>
      <c r="D1511" s="495"/>
      <c r="E1511" s="1086"/>
      <c r="F1511" s="1086"/>
      <c r="G1511" s="1086"/>
      <c r="H1511" s="1086"/>
      <c r="I1511" s="1086"/>
      <c r="J1511" s="1086"/>
      <c r="K1511" s="1086"/>
      <c r="L1511" s="1086"/>
      <c r="M1511" s="1086"/>
      <c r="N1511" s="649"/>
    </row>
    <row r="1512" spans="1:14" ht="17.25" thickBot="1">
      <c r="A1512" s="152"/>
      <c r="B1512" s="1086"/>
      <c r="C1512" s="1086"/>
      <c r="D1512" s="495"/>
      <c r="E1512" s="1086"/>
      <c r="F1512" s="1086"/>
      <c r="G1512" s="1086"/>
      <c r="H1512" s="1086"/>
      <c r="I1512" s="1086"/>
      <c r="J1512" s="1086"/>
      <c r="K1512" s="1086"/>
      <c r="L1512" s="1086"/>
      <c r="M1512" s="1086"/>
      <c r="N1512" s="649"/>
    </row>
    <row r="1513" spans="1:14">
      <c r="A1513" s="1186"/>
      <c r="B1513" s="1186"/>
      <c r="C1513" s="1186"/>
      <c r="D1513" s="1186"/>
      <c r="E1513" s="1186"/>
      <c r="F1513" s="1186"/>
      <c r="G1513" s="1186"/>
      <c r="H1513" s="1186"/>
      <c r="I1513" s="521"/>
      <c r="J1513" s="521"/>
      <c r="K1513" s="1186"/>
      <c r="L1513" s="1186"/>
      <c r="M1513" s="1171"/>
      <c r="N1513" s="1171"/>
    </row>
    <row r="1514" spans="1:14">
      <c r="A1514" s="1159" t="s">
        <v>3601</v>
      </c>
      <c r="B1514" s="1159"/>
      <c r="C1514" s="1159"/>
      <c r="D1514" s="1159"/>
      <c r="E1514" s="1159"/>
      <c r="F1514" s="1159"/>
      <c r="G1514" s="1159"/>
      <c r="H1514" s="1159"/>
      <c r="I1514" s="576"/>
      <c r="J1514" s="576"/>
      <c r="K1514" s="1117"/>
      <c r="L1514" s="1117"/>
      <c r="M1514" s="1171"/>
      <c r="N1514" s="1171"/>
    </row>
    <row r="1515" spans="1:14" ht="15" customHeight="1">
      <c r="A1515" s="1160" t="s">
        <v>753</v>
      </c>
      <c r="B1515" s="1160"/>
      <c r="C1515" s="1160"/>
      <c r="D1515" s="1160"/>
      <c r="E1515" s="1160"/>
      <c r="F1515" s="1160"/>
      <c r="G1515" s="1160"/>
      <c r="H1515" s="1160"/>
      <c r="I1515" s="1117"/>
      <c r="J1515" s="1117"/>
      <c r="K1515" s="1117"/>
      <c r="L1515" s="1117"/>
      <c r="M1515" s="1171"/>
      <c r="N1515" s="1171"/>
    </row>
    <row r="1516" spans="1:14" ht="15.75" customHeight="1" thickBot="1">
      <c r="A1516" s="1161"/>
      <c r="B1516" s="1161"/>
      <c r="C1516" s="1161"/>
      <c r="D1516" s="1161"/>
      <c r="E1516" s="1161"/>
      <c r="F1516" s="1161"/>
      <c r="G1516" s="1161"/>
      <c r="H1516" s="1161"/>
      <c r="I1516" s="1193"/>
      <c r="J1516" s="1193"/>
      <c r="K1516" s="1193"/>
      <c r="L1516" s="1193"/>
      <c r="M1516" s="1194"/>
      <c r="N1516" s="1194"/>
    </row>
    <row r="1517" spans="1:14" ht="17.25" thickBot="1">
      <c r="A1517" s="1084" t="s">
        <v>754</v>
      </c>
      <c r="B1517" s="1190"/>
      <c r="C1517" s="1190"/>
      <c r="D1517" s="1190"/>
      <c r="E1517" s="1085"/>
      <c r="F1517" s="1054" t="s">
        <v>533</v>
      </c>
      <c r="G1517" s="1110"/>
      <c r="H1517" s="1110"/>
      <c r="I1517" s="1110"/>
      <c r="J1517" s="1110"/>
      <c r="K1517" s="1055"/>
      <c r="L1517" s="1167"/>
      <c r="M1517" s="1168"/>
      <c r="N1517" s="1191"/>
    </row>
    <row r="1518" spans="1:14" ht="17.25" thickBot="1">
      <c r="A1518" s="1074" t="s">
        <v>534</v>
      </c>
      <c r="B1518" s="1157"/>
      <c r="C1518" s="1074" t="s">
        <v>175</v>
      </c>
      <c r="D1518" s="1192"/>
      <c r="E1518" s="1157"/>
      <c r="F1518" s="498" t="s">
        <v>535</v>
      </c>
      <c r="G1518" s="1074" t="s">
        <v>536</v>
      </c>
      <c r="H1518" s="1192"/>
      <c r="I1518" s="1192"/>
      <c r="J1518" s="1192"/>
      <c r="K1518" s="1157"/>
      <c r="L1518" s="1054" t="s">
        <v>537</v>
      </c>
      <c r="M1518" s="1110"/>
      <c r="N1518" s="1055"/>
    </row>
    <row r="1519" spans="1:14" ht="17.25" thickBot="1">
      <c r="A1519" s="1153" t="s">
        <v>755</v>
      </c>
      <c r="B1519" s="1154"/>
      <c r="C1519" s="1187" t="s">
        <v>756</v>
      </c>
      <c r="D1519" s="1188"/>
      <c r="E1519" s="1189"/>
      <c r="F1519" s="112"/>
      <c r="G1519" s="1153"/>
      <c r="H1519" s="1170"/>
      <c r="I1519" s="1170"/>
      <c r="J1519" s="1170"/>
      <c r="K1519" s="1154"/>
      <c r="L1519" s="1155"/>
      <c r="M1519" s="1169"/>
      <c r="N1519" s="1156"/>
    </row>
    <row r="1520" spans="1:14">
      <c r="A1520" s="577"/>
      <c r="B1520" s="578"/>
      <c r="C1520" s="578"/>
      <c r="D1520" s="578"/>
      <c r="E1520" s="578"/>
      <c r="F1520" s="578"/>
      <c r="G1520" s="578"/>
      <c r="H1520" s="578"/>
      <c r="I1520" s="578"/>
      <c r="J1520" s="578"/>
      <c r="K1520" s="578"/>
      <c r="L1520" s="578"/>
      <c r="M1520" s="578"/>
      <c r="N1520" s="578"/>
    </row>
    <row r="1521" spans="1:5" ht="17.25" thickBot="1"/>
    <row r="1522" spans="1:5" ht="17.25" thickBot="1">
      <c r="A1522" s="1174" t="s">
        <v>757</v>
      </c>
      <c r="B1522" s="1175"/>
      <c r="C1522" s="1072" t="s">
        <v>533</v>
      </c>
      <c r="D1522" s="1176"/>
      <c r="E1522" s="520"/>
    </row>
    <row r="1523" spans="1:5" ht="17.25" thickBot="1">
      <c r="A1523" s="183" t="s">
        <v>540</v>
      </c>
      <c r="B1523" s="503" t="s">
        <v>547</v>
      </c>
      <c r="C1523" s="90" t="s">
        <v>535</v>
      </c>
      <c r="D1523" s="90" t="s">
        <v>536</v>
      </c>
      <c r="E1523" s="97" t="s">
        <v>537</v>
      </c>
    </row>
    <row r="1524" spans="1:5" ht="17.25" thickBot="1">
      <c r="A1524" s="511" t="s">
        <v>758</v>
      </c>
      <c r="B1524" s="109" t="s">
        <v>757</v>
      </c>
      <c r="C1524" s="214">
        <v>0</v>
      </c>
      <c r="D1524" s="214">
        <v>0</v>
      </c>
      <c r="E1524" s="92"/>
    </row>
    <row r="1525" spans="1:5" ht="17.25" thickBot="1"/>
    <row r="1526" spans="1:5" ht="17.25" thickBot="1">
      <c r="A1526" s="1174" t="s">
        <v>759</v>
      </c>
      <c r="B1526" s="1175"/>
      <c r="C1526" s="1072" t="s">
        <v>533</v>
      </c>
      <c r="D1526" s="1176"/>
      <c r="E1526" s="520"/>
    </row>
    <row r="1527" spans="1:5" ht="17.25" thickBot="1">
      <c r="A1527" s="183" t="s">
        <v>540</v>
      </c>
      <c r="B1527" s="503" t="s">
        <v>547</v>
      </c>
      <c r="C1527" s="90" t="s">
        <v>535</v>
      </c>
      <c r="D1527" s="90" t="s">
        <v>536</v>
      </c>
      <c r="E1527" s="97" t="s">
        <v>537</v>
      </c>
    </row>
    <row r="1528" spans="1:5" ht="17.25" thickBot="1">
      <c r="A1528" s="511" t="s">
        <v>760</v>
      </c>
      <c r="B1528" s="109" t="s">
        <v>759</v>
      </c>
      <c r="C1528" s="214">
        <v>0</v>
      </c>
      <c r="D1528" s="214">
        <v>0</v>
      </c>
      <c r="E1528" s="92"/>
    </row>
    <row r="1529" spans="1:5" ht="17.25" thickBot="1"/>
    <row r="1530" spans="1:5" ht="17.25" thickBot="1">
      <c r="A1530" s="1174" t="s">
        <v>761</v>
      </c>
      <c r="B1530" s="1175"/>
      <c r="C1530" s="1072" t="s">
        <v>533</v>
      </c>
      <c r="D1530" s="1176"/>
      <c r="E1530" s="520"/>
    </row>
    <row r="1531" spans="1:5" ht="17.25" thickBot="1">
      <c r="A1531" s="183" t="s">
        <v>540</v>
      </c>
      <c r="B1531" s="503" t="s">
        <v>547</v>
      </c>
      <c r="C1531" s="90" t="s">
        <v>535</v>
      </c>
      <c r="D1531" s="90" t="s">
        <v>536</v>
      </c>
      <c r="E1531" s="97" t="s">
        <v>537</v>
      </c>
    </row>
    <row r="1532" spans="1:5" ht="17.25" thickBot="1">
      <c r="A1532" s="511" t="s">
        <v>762</v>
      </c>
      <c r="B1532" s="109" t="s">
        <v>761</v>
      </c>
      <c r="C1532" s="214">
        <v>0</v>
      </c>
      <c r="D1532" s="214">
        <v>0</v>
      </c>
      <c r="E1532" s="92"/>
    </row>
    <row r="1533" spans="1:5" ht="17.25" thickBot="1">
      <c r="A1533" s="151"/>
    </row>
    <row r="1534" spans="1:5" ht="17.25" thickBot="1">
      <c r="A1534" s="1174" t="s">
        <v>763</v>
      </c>
      <c r="B1534" s="1175"/>
      <c r="C1534" s="1072" t="s">
        <v>533</v>
      </c>
      <c r="D1534" s="1176"/>
      <c r="E1534" s="520"/>
    </row>
    <row r="1535" spans="1:5" ht="17.25" thickBot="1">
      <c r="A1535" s="183" t="s">
        <v>540</v>
      </c>
      <c r="B1535" s="503" t="s">
        <v>547</v>
      </c>
      <c r="C1535" s="90" t="s">
        <v>535</v>
      </c>
      <c r="D1535" s="90" t="s">
        <v>536</v>
      </c>
      <c r="E1535" s="97" t="s">
        <v>537</v>
      </c>
    </row>
    <row r="1536" spans="1:5" ht="17.25" thickBot="1">
      <c r="A1536" s="511" t="s">
        <v>764</v>
      </c>
      <c r="B1536" s="109" t="s">
        <v>763</v>
      </c>
      <c r="C1536" s="214">
        <v>0</v>
      </c>
      <c r="D1536" s="214">
        <v>0</v>
      </c>
      <c r="E1536" s="92"/>
    </row>
    <row r="1537" spans="1:5" ht="17.25" thickBot="1"/>
    <row r="1538" spans="1:5" ht="17.25" thickBot="1">
      <c r="A1538" s="1174" t="s">
        <v>765</v>
      </c>
      <c r="B1538" s="1175"/>
      <c r="C1538" s="1072" t="s">
        <v>533</v>
      </c>
      <c r="D1538" s="1176"/>
      <c r="E1538" s="520"/>
    </row>
    <row r="1539" spans="1:5" ht="17.25" thickBot="1">
      <c r="A1539" s="183" t="s">
        <v>540</v>
      </c>
      <c r="B1539" s="503" t="s">
        <v>547</v>
      </c>
      <c r="C1539" s="90" t="s">
        <v>535</v>
      </c>
      <c r="D1539" s="90" t="s">
        <v>536</v>
      </c>
      <c r="E1539" s="97" t="s">
        <v>537</v>
      </c>
    </row>
    <row r="1540" spans="1:5" ht="17.25" thickBot="1">
      <c r="A1540" s="511" t="s">
        <v>217</v>
      </c>
      <c r="B1540" s="109" t="s">
        <v>765</v>
      </c>
      <c r="C1540" s="214">
        <v>0</v>
      </c>
      <c r="D1540" s="214">
        <v>0</v>
      </c>
      <c r="E1540" s="92"/>
    </row>
    <row r="1541" spans="1:5" ht="17.25" thickBot="1"/>
    <row r="1542" spans="1:5" ht="17.25" thickBot="1">
      <c r="A1542" s="1174" t="s">
        <v>766</v>
      </c>
      <c r="B1542" s="1175"/>
      <c r="C1542" s="1072" t="s">
        <v>533</v>
      </c>
      <c r="D1542" s="1176"/>
      <c r="E1542" s="520"/>
    </row>
    <row r="1543" spans="1:5" ht="17.25" thickBot="1">
      <c r="A1543" s="183" t="s">
        <v>540</v>
      </c>
      <c r="B1543" s="503" t="s">
        <v>547</v>
      </c>
      <c r="C1543" s="90" t="s">
        <v>535</v>
      </c>
      <c r="D1543" s="90" t="s">
        <v>536</v>
      </c>
      <c r="E1543" s="97" t="s">
        <v>537</v>
      </c>
    </row>
    <row r="1544" spans="1:5" ht="17.25" thickBot="1">
      <c r="A1544" s="511" t="s">
        <v>767</v>
      </c>
      <c r="B1544" s="109" t="s">
        <v>766</v>
      </c>
      <c r="C1544" s="214">
        <v>0</v>
      </c>
      <c r="D1544" s="214">
        <v>0</v>
      </c>
      <c r="E1544" s="92"/>
    </row>
    <row r="1545" spans="1:5" ht="17.25" thickBot="1"/>
    <row r="1546" spans="1:5" ht="17.25" thickBot="1">
      <c r="A1546" s="1174" t="s">
        <v>768</v>
      </c>
      <c r="B1546" s="1175"/>
      <c r="C1546" s="1072" t="s">
        <v>533</v>
      </c>
      <c r="D1546" s="1176"/>
      <c r="E1546" s="520"/>
    </row>
    <row r="1547" spans="1:5" ht="17.25" thickBot="1">
      <c r="A1547" s="183" t="s">
        <v>540</v>
      </c>
      <c r="B1547" s="503" t="s">
        <v>547</v>
      </c>
      <c r="C1547" s="90" t="s">
        <v>535</v>
      </c>
      <c r="D1547" s="90" t="s">
        <v>536</v>
      </c>
      <c r="E1547" s="97" t="s">
        <v>537</v>
      </c>
    </row>
    <row r="1548" spans="1:5" ht="17.25" thickBot="1">
      <c r="A1548" s="511" t="s">
        <v>769</v>
      </c>
      <c r="B1548" s="109" t="s">
        <v>768</v>
      </c>
      <c r="C1548" s="214">
        <v>0</v>
      </c>
      <c r="D1548" s="214">
        <v>0</v>
      </c>
      <c r="E1548" s="92"/>
    </row>
    <row r="1550" spans="1:5" ht="17.25" thickBot="1">
      <c r="A1550" s="152" t="s">
        <v>246</v>
      </c>
      <c r="B1550" s="495"/>
      <c r="C1550" s="495"/>
      <c r="D1550" s="495"/>
      <c r="E1550" s="495"/>
    </row>
    <row r="1551" spans="1:5" ht="17.25" thickBot="1">
      <c r="A1551" s="152"/>
      <c r="B1551" s="495"/>
      <c r="C1551" s="495"/>
      <c r="D1551" s="495"/>
      <c r="E1551" s="495"/>
    </row>
    <row r="1552" spans="1:5" ht="17.25" thickBot="1">
      <c r="A1552" s="152"/>
      <c r="B1552" s="495"/>
      <c r="C1552" s="495"/>
      <c r="D1552" s="495"/>
      <c r="E1552" s="495"/>
    </row>
    <row r="1553" spans="1:5" ht="17.25" thickBot="1">
      <c r="A1553" s="152"/>
      <c r="B1553" s="495"/>
      <c r="C1553" s="495"/>
      <c r="D1553" s="495"/>
      <c r="E1553" s="495"/>
    </row>
    <row r="1555" spans="1:5">
      <c r="A1555" s="186" t="s">
        <v>770</v>
      </c>
    </row>
    <row r="1556" spans="1:5" ht="17.25" thickBot="1">
      <c r="A1556" s="184"/>
    </row>
    <row r="1557" spans="1:5" ht="17.25" thickBot="1">
      <c r="A1557" s="187" t="s">
        <v>0</v>
      </c>
      <c r="B1557" s="101" t="s">
        <v>576</v>
      </c>
      <c r="C1557" s="102" t="s">
        <v>577</v>
      </c>
    </row>
    <row r="1558" spans="1:5" ht="17.25" thickBot="1">
      <c r="A1558" s="511"/>
      <c r="B1558" s="92"/>
      <c r="C1558" s="73"/>
    </row>
    <row r="1559" spans="1:5" ht="17.25" thickBot="1">
      <c r="A1559" s="511"/>
      <c r="B1559" s="92"/>
      <c r="C1559" s="73"/>
    </row>
    <row r="1560" spans="1:5" ht="17.25" thickBot="1"/>
    <row r="1561" spans="1:5" ht="17.25" thickBot="1">
      <c r="A1561" s="1084" t="s">
        <v>771</v>
      </c>
      <c r="B1561" s="1085"/>
      <c r="C1561" s="1054" t="s">
        <v>533</v>
      </c>
      <c r="D1561" s="1055"/>
      <c r="E1561" s="529"/>
    </row>
    <row r="1562" spans="1:5" ht="17.25" thickBot="1">
      <c r="A1562" s="169" t="s">
        <v>534</v>
      </c>
      <c r="B1562" s="498" t="s">
        <v>175</v>
      </c>
      <c r="C1562" s="498" t="s">
        <v>535</v>
      </c>
      <c r="D1562" s="498" t="s">
        <v>536</v>
      </c>
      <c r="E1562" s="86" t="s">
        <v>537</v>
      </c>
    </row>
    <row r="1563" spans="1:5" ht="17.25" thickBot="1">
      <c r="A1563" s="182" t="s">
        <v>772</v>
      </c>
      <c r="B1563" s="111" t="s">
        <v>773</v>
      </c>
      <c r="C1563" s="214">
        <v>0</v>
      </c>
      <c r="D1563" s="214">
        <v>0</v>
      </c>
      <c r="E1563" s="114"/>
    </row>
    <row r="1564" spans="1:5" ht="17.25" thickBot="1"/>
    <row r="1565" spans="1:5" ht="17.25" thickBot="1">
      <c r="A1565" s="1174" t="s">
        <v>774</v>
      </c>
      <c r="B1565" s="1175"/>
      <c r="C1565" s="1072" t="s">
        <v>533</v>
      </c>
      <c r="D1565" s="1176"/>
      <c r="E1565" s="520"/>
    </row>
    <row r="1566" spans="1:5" ht="17.25" thickBot="1">
      <c r="A1566" s="183" t="s">
        <v>540</v>
      </c>
      <c r="B1566" s="503" t="s">
        <v>547</v>
      </c>
      <c r="C1566" s="90" t="s">
        <v>535</v>
      </c>
      <c r="D1566" s="90" t="s">
        <v>536</v>
      </c>
      <c r="E1566" s="97" t="s">
        <v>537</v>
      </c>
    </row>
    <row r="1567" spans="1:5" ht="17.25" thickBot="1">
      <c r="A1567" s="511" t="s">
        <v>775</v>
      </c>
      <c r="B1567" s="109" t="s">
        <v>774</v>
      </c>
      <c r="C1567" s="214">
        <v>0</v>
      </c>
      <c r="D1567" s="214">
        <v>0</v>
      </c>
      <c r="E1567" s="92"/>
    </row>
    <row r="1568" spans="1:5" ht="17.25" thickBot="1"/>
    <row r="1569" spans="1:5" ht="17.25" thickBot="1">
      <c r="A1569" s="1174" t="s">
        <v>776</v>
      </c>
      <c r="B1569" s="1175"/>
      <c r="C1569" s="1072" t="s">
        <v>533</v>
      </c>
      <c r="D1569" s="1176"/>
      <c r="E1569" s="520"/>
    </row>
    <row r="1570" spans="1:5" ht="17.25" thickBot="1">
      <c r="A1570" s="183" t="s">
        <v>540</v>
      </c>
      <c r="B1570" s="503" t="s">
        <v>547</v>
      </c>
      <c r="C1570" s="90" t="s">
        <v>535</v>
      </c>
      <c r="D1570" s="90" t="s">
        <v>536</v>
      </c>
      <c r="E1570" s="97" t="s">
        <v>537</v>
      </c>
    </row>
    <row r="1571" spans="1:5" ht="17.25" thickBot="1">
      <c r="A1571" s="511" t="s">
        <v>215</v>
      </c>
      <c r="B1571" s="109" t="s">
        <v>776</v>
      </c>
      <c r="C1571" s="214">
        <v>0</v>
      </c>
      <c r="D1571" s="214">
        <v>0</v>
      </c>
      <c r="E1571" s="92"/>
    </row>
    <row r="1572" spans="1:5" ht="17.25" thickBot="1"/>
    <row r="1573" spans="1:5" ht="17.25" thickBot="1">
      <c r="A1573" s="1174" t="s">
        <v>777</v>
      </c>
      <c r="B1573" s="1175"/>
      <c r="C1573" s="1072" t="s">
        <v>533</v>
      </c>
      <c r="D1573" s="1176"/>
      <c r="E1573" s="520"/>
    </row>
    <row r="1574" spans="1:5" ht="17.25" thickBot="1">
      <c r="A1574" s="183" t="s">
        <v>540</v>
      </c>
      <c r="B1574" s="503" t="s">
        <v>547</v>
      </c>
      <c r="C1574" s="90" t="s">
        <v>535</v>
      </c>
      <c r="D1574" s="90" t="s">
        <v>536</v>
      </c>
      <c r="E1574" s="97" t="s">
        <v>537</v>
      </c>
    </row>
    <row r="1575" spans="1:5" ht="17.25" thickBot="1">
      <c r="A1575" s="511" t="s">
        <v>778</v>
      </c>
      <c r="B1575" s="109" t="s">
        <v>777</v>
      </c>
      <c r="C1575" s="214">
        <v>0</v>
      </c>
      <c r="D1575" s="214">
        <v>0</v>
      </c>
      <c r="E1575" s="92"/>
    </row>
    <row r="1577" spans="1:5" ht="17.25" thickBot="1">
      <c r="A1577" s="152" t="s">
        <v>246</v>
      </c>
      <c r="B1577" s="495"/>
      <c r="C1577" s="495"/>
      <c r="D1577" s="495"/>
      <c r="E1577" s="495"/>
    </row>
    <row r="1578" spans="1:5" ht="17.25" thickBot="1">
      <c r="A1578" s="152"/>
      <c r="B1578" s="495"/>
      <c r="C1578" s="495"/>
      <c r="D1578" s="495"/>
      <c r="E1578" s="495"/>
    </row>
    <row r="1579" spans="1:5" ht="17.25" thickBot="1">
      <c r="A1579" s="152"/>
      <c r="B1579" s="495"/>
      <c r="C1579" s="495"/>
      <c r="D1579" s="495"/>
      <c r="E1579" s="495"/>
    </row>
    <row r="1580" spans="1:5" ht="17.25" thickBot="1">
      <c r="A1580" s="152"/>
      <c r="B1580" s="495"/>
      <c r="C1580" s="495"/>
      <c r="D1580" s="495"/>
      <c r="E1580" s="495"/>
    </row>
    <row r="1581" spans="1:5" ht="17.25" thickBot="1"/>
    <row r="1582" spans="1:5" ht="17.25" thickBot="1">
      <c r="A1582" s="1084" t="s">
        <v>779</v>
      </c>
      <c r="B1582" s="1085"/>
      <c r="C1582" s="1054" t="s">
        <v>533</v>
      </c>
      <c r="D1582" s="1055"/>
      <c r="E1582" s="529"/>
    </row>
    <row r="1583" spans="1:5" ht="17.25" thickBot="1">
      <c r="A1583" s="169" t="s">
        <v>534</v>
      </c>
      <c r="B1583" s="498" t="s">
        <v>175</v>
      </c>
      <c r="C1583" s="498" t="s">
        <v>535</v>
      </c>
      <c r="D1583" s="498" t="s">
        <v>536</v>
      </c>
      <c r="E1583" s="86" t="s">
        <v>537</v>
      </c>
    </row>
    <row r="1584" spans="1:5" ht="17.25" thickBot="1">
      <c r="A1584" s="182" t="s">
        <v>780</v>
      </c>
      <c r="B1584" s="111" t="s">
        <v>781</v>
      </c>
      <c r="C1584" s="214">
        <v>0</v>
      </c>
      <c r="D1584" s="214">
        <v>0</v>
      </c>
      <c r="E1584" s="114"/>
    </row>
    <row r="1585" spans="1:5" ht="17.25" thickBot="1"/>
    <row r="1586" spans="1:5" ht="17.25" thickBot="1">
      <c r="A1586" s="1174" t="s">
        <v>731</v>
      </c>
      <c r="B1586" s="1175"/>
      <c r="C1586" s="1072" t="s">
        <v>533</v>
      </c>
      <c r="D1586" s="1176"/>
      <c r="E1586" s="520"/>
    </row>
    <row r="1587" spans="1:5" ht="17.25" thickBot="1">
      <c r="A1587" s="183" t="s">
        <v>540</v>
      </c>
      <c r="B1587" s="503" t="s">
        <v>547</v>
      </c>
      <c r="C1587" s="90" t="s">
        <v>535</v>
      </c>
      <c r="D1587" s="90" t="s">
        <v>536</v>
      </c>
      <c r="E1587" s="97" t="s">
        <v>537</v>
      </c>
    </row>
    <row r="1588" spans="1:5" ht="17.25" thickBot="1">
      <c r="A1588" s="511" t="s">
        <v>782</v>
      </c>
      <c r="B1588" s="109" t="s">
        <v>731</v>
      </c>
      <c r="C1588" s="214">
        <v>0</v>
      </c>
      <c r="D1588" s="214">
        <v>0</v>
      </c>
      <c r="E1588" s="92"/>
    </row>
    <row r="1589" spans="1:5" ht="17.25" thickBot="1"/>
    <row r="1590" spans="1:5" ht="17.25" thickBot="1">
      <c r="A1590" s="1174" t="s">
        <v>736</v>
      </c>
      <c r="B1590" s="1175"/>
      <c r="C1590" s="1072" t="s">
        <v>533</v>
      </c>
      <c r="D1590" s="1176"/>
      <c r="E1590" s="520"/>
    </row>
    <row r="1591" spans="1:5" ht="17.25" thickBot="1">
      <c r="A1591" s="183" t="s">
        <v>540</v>
      </c>
      <c r="B1591" s="503" t="s">
        <v>547</v>
      </c>
      <c r="C1591" s="90" t="s">
        <v>535</v>
      </c>
      <c r="D1591" s="90" t="s">
        <v>536</v>
      </c>
      <c r="E1591" s="97" t="s">
        <v>537</v>
      </c>
    </row>
    <row r="1592" spans="1:5" ht="17.25" thickBot="1">
      <c r="A1592" s="511" t="s">
        <v>783</v>
      </c>
      <c r="B1592" s="109" t="s">
        <v>736</v>
      </c>
      <c r="C1592" s="214">
        <v>0</v>
      </c>
      <c r="D1592" s="214">
        <v>0</v>
      </c>
      <c r="E1592" s="92"/>
    </row>
    <row r="1594" spans="1:5" ht="17.25" thickBot="1">
      <c r="A1594" s="152" t="s">
        <v>246</v>
      </c>
      <c r="B1594" s="495"/>
      <c r="C1594" s="495"/>
      <c r="D1594" s="495"/>
      <c r="E1594" s="495"/>
    </row>
    <row r="1595" spans="1:5" ht="17.25" thickBot="1">
      <c r="A1595" s="152"/>
      <c r="B1595" s="495"/>
      <c r="C1595" s="495"/>
      <c r="D1595" s="495"/>
      <c r="E1595" s="495"/>
    </row>
    <row r="1596" spans="1:5" ht="17.25" thickBot="1">
      <c r="A1596" s="152"/>
      <c r="B1596" s="495"/>
      <c r="C1596" s="495"/>
      <c r="D1596" s="495"/>
      <c r="E1596" s="495"/>
    </row>
    <row r="1597" spans="1:5" ht="17.25" thickBot="1">
      <c r="A1597" s="152"/>
      <c r="B1597" s="495"/>
      <c r="C1597" s="495"/>
      <c r="D1597" s="495"/>
      <c r="E1597" s="495"/>
    </row>
    <row r="1598" spans="1:5" ht="17.25" thickBot="1"/>
    <row r="1599" spans="1:5" ht="17.25" thickBot="1">
      <c r="A1599" s="1084" t="s">
        <v>784</v>
      </c>
      <c r="B1599" s="1085"/>
      <c r="C1599" s="1054" t="s">
        <v>533</v>
      </c>
      <c r="D1599" s="1055"/>
      <c r="E1599" s="529"/>
    </row>
    <row r="1600" spans="1:5" ht="17.25" thickBot="1">
      <c r="A1600" s="169" t="s">
        <v>534</v>
      </c>
      <c r="B1600" s="498" t="s">
        <v>175</v>
      </c>
      <c r="C1600" s="498" t="s">
        <v>535</v>
      </c>
      <c r="D1600" s="498" t="s">
        <v>536</v>
      </c>
      <c r="E1600" s="86" t="s">
        <v>537</v>
      </c>
    </row>
    <row r="1601" spans="1:5" ht="33.75" thickBot="1">
      <c r="A1601" s="198" t="s">
        <v>785</v>
      </c>
      <c r="B1601" s="111" t="s">
        <v>786</v>
      </c>
      <c r="C1601" s="214">
        <v>0</v>
      </c>
      <c r="D1601" s="214">
        <v>0</v>
      </c>
      <c r="E1601" s="114"/>
    </row>
    <row r="1602" spans="1:5" ht="17.25" thickBot="1"/>
    <row r="1603" spans="1:5" ht="17.25" thickBot="1">
      <c r="A1603" s="1174" t="s">
        <v>787</v>
      </c>
      <c r="B1603" s="1175"/>
      <c r="C1603" s="1072" t="s">
        <v>533</v>
      </c>
      <c r="D1603" s="1176"/>
      <c r="E1603" s="520"/>
    </row>
    <row r="1604" spans="1:5" ht="17.25" thickBot="1">
      <c r="A1604" s="183" t="s">
        <v>540</v>
      </c>
      <c r="B1604" s="503" t="s">
        <v>547</v>
      </c>
      <c r="C1604" s="90" t="s">
        <v>535</v>
      </c>
      <c r="D1604" s="90" t="s">
        <v>536</v>
      </c>
      <c r="E1604" s="97" t="s">
        <v>537</v>
      </c>
    </row>
    <row r="1605" spans="1:5" ht="17.25" thickBot="1">
      <c r="A1605" s="511" t="s">
        <v>788</v>
      </c>
      <c r="B1605" s="109" t="s">
        <v>787</v>
      </c>
      <c r="C1605" s="214">
        <v>0</v>
      </c>
      <c r="D1605" s="214">
        <v>0</v>
      </c>
      <c r="E1605" s="92"/>
    </row>
    <row r="1606" spans="1:5" ht="17.25" thickBot="1"/>
    <row r="1607" spans="1:5" ht="17.25" thickBot="1">
      <c r="A1607" s="1174" t="s">
        <v>789</v>
      </c>
      <c r="B1607" s="1175"/>
      <c r="C1607" s="1072" t="s">
        <v>533</v>
      </c>
      <c r="D1607" s="1176"/>
      <c r="E1607" s="520"/>
    </row>
    <row r="1608" spans="1:5" ht="17.25" thickBot="1">
      <c r="A1608" s="183" t="s">
        <v>540</v>
      </c>
      <c r="B1608" s="503" t="s">
        <v>547</v>
      </c>
      <c r="C1608" s="90" t="s">
        <v>535</v>
      </c>
      <c r="D1608" s="90" t="s">
        <v>536</v>
      </c>
      <c r="E1608" s="97" t="s">
        <v>537</v>
      </c>
    </row>
    <row r="1609" spans="1:5" ht="17.25" thickBot="1">
      <c r="A1609" s="511" t="s">
        <v>790</v>
      </c>
      <c r="B1609" s="109" t="s">
        <v>789</v>
      </c>
      <c r="C1609" s="214">
        <v>0</v>
      </c>
      <c r="D1609" s="214">
        <v>0</v>
      </c>
      <c r="E1609" s="92"/>
    </row>
    <row r="1611" spans="1:5" ht="17.25" thickBot="1">
      <c r="A1611" s="152" t="s">
        <v>246</v>
      </c>
      <c r="B1611" s="495"/>
      <c r="C1611" s="495"/>
      <c r="D1611" s="495"/>
      <c r="E1611" s="495"/>
    </row>
    <row r="1612" spans="1:5" ht="17.25" thickBot="1">
      <c r="A1612" s="152"/>
      <c r="B1612" s="495"/>
      <c r="C1612" s="495"/>
      <c r="D1612" s="495"/>
      <c r="E1612" s="495"/>
    </row>
    <row r="1613" spans="1:5" ht="17.25" thickBot="1"/>
    <row r="1614" spans="1:5" ht="17.25" thickBot="1">
      <c r="A1614" s="1084" t="s">
        <v>791</v>
      </c>
      <c r="B1614" s="1085"/>
      <c r="C1614" s="1054" t="s">
        <v>533</v>
      </c>
      <c r="D1614" s="1055"/>
      <c r="E1614" s="529"/>
    </row>
    <row r="1615" spans="1:5" ht="17.25" thickBot="1">
      <c r="A1615" s="169" t="s">
        <v>534</v>
      </c>
      <c r="B1615" s="498" t="s">
        <v>175</v>
      </c>
      <c r="C1615" s="498" t="s">
        <v>535</v>
      </c>
      <c r="D1615" s="498" t="s">
        <v>536</v>
      </c>
      <c r="E1615" s="86" t="s">
        <v>537</v>
      </c>
    </row>
    <row r="1616" spans="1:5" ht="17.25" thickBot="1">
      <c r="A1616" s="182" t="s">
        <v>792</v>
      </c>
      <c r="B1616" s="111" t="s">
        <v>793</v>
      </c>
      <c r="C1616" s="214">
        <v>0</v>
      </c>
      <c r="D1616" s="214">
        <v>0</v>
      </c>
      <c r="E1616" s="114"/>
    </row>
    <row r="1618" spans="1:14" ht="17.25" thickBot="1"/>
    <row r="1619" spans="1:14" ht="17.25" thickBot="1">
      <c r="A1619" s="1174" t="s">
        <v>794</v>
      </c>
      <c r="B1619" s="1175"/>
      <c r="C1619" s="1072" t="s">
        <v>533</v>
      </c>
      <c r="D1619" s="1176"/>
      <c r="E1619" s="520"/>
    </row>
    <row r="1620" spans="1:14" ht="17.25" thickBot="1">
      <c r="A1620" s="183" t="s">
        <v>540</v>
      </c>
      <c r="B1620" s="503" t="s">
        <v>547</v>
      </c>
      <c r="C1620" s="90" t="s">
        <v>535</v>
      </c>
      <c r="D1620" s="90" t="s">
        <v>536</v>
      </c>
      <c r="E1620" s="97" t="s">
        <v>537</v>
      </c>
    </row>
    <row r="1621" spans="1:14" ht="17.25" thickBot="1">
      <c r="A1621" s="511" t="s">
        <v>795</v>
      </c>
      <c r="B1621" s="109" t="s">
        <v>794</v>
      </c>
      <c r="C1621" s="214">
        <v>0</v>
      </c>
      <c r="D1621" s="214">
        <v>0</v>
      </c>
      <c r="E1621" s="92"/>
    </row>
    <row r="1622" spans="1:14" ht="17.25" thickBot="1"/>
    <row r="1623" spans="1:14" ht="17.25" thickBot="1">
      <c r="A1623" s="1174" t="s">
        <v>796</v>
      </c>
      <c r="B1623" s="1175"/>
      <c r="C1623" s="1072" t="s">
        <v>533</v>
      </c>
      <c r="D1623" s="1176"/>
      <c r="E1623" s="520"/>
    </row>
    <row r="1624" spans="1:14" ht="17.25" thickBot="1">
      <c r="A1624" s="183" t="s">
        <v>540</v>
      </c>
      <c r="B1624" s="503" t="s">
        <v>547</v>
      </c>
      <c r="C1624" s="90" t="s">
        <v>535</v>
      </c>
      <c r="D1624" s="90" t="s">
        <v>536</v>
      </c>
      <c r="E1624" s="97" t="s">
        <v>537</v>
      </c>
    </row>
    <row r="1625" spans="1:14" ht="17.25" thickBot="1">
      <c r="A1625" s="511" t="s">
        <v>797</v>
      </c>
      <c r="B1625" s="109" t="s">
        <v>796</v>
      </c>
      <c r="C1625" s="214">
        <v>0</v>
      </c>
      <c r="D1625" s="214">
        <v>0</v>
      </c>
      <c r="E1625" s="92"/>
    </row>
    <row r="1626" spans="1:14" ht="17.25" thickBot="1"/>
    <row r="1627" spans="1:14" ht="17.25" thickBot="1">
      <c r="A1627" s="1174" t="s">
        <v>798</v>
      </c>
      <c r="B1627" s="1175"/>
      <c r="C1627" s="1072" t="s">
        <v>533</v>
      </c>
      <c r="D1627" s="1176"/>
      <c r="E1627" s="520"/>
    </row>
    <row r="1628" spans="1:14" ht="17.25" thickBot="1">
      <c r="A1628" s="183" t="s">
        <v>540</v>
      </c>
      <c r="B1628" s="503" t="s">
        <v>547</v>
      </c>
      <c r="C1628" s="90" t="s">
        <v>535</v>
      </c>
      <c r="D1628" s="90" t="s">
        <v>536</v>
      </c>
      <c r="E1628" s="97" t="s">
        <v>537</v>
      </c>
    </row>
    <row r="1629" spans="1:14" ht="17.25" thickBot="1">
      <c r="A1629" s="511" t="s">
        <v>799</v>
      </c>
      <c r="B1629" s="109" t="s">
        <v>798</v>
      </c>
      <c r="C1629" s="214">
        <v>0</v>
      </c>
      <c r="D1629" s="214">
        <v>0</v>
      </c>
      <c r="E1629" s="92"/>
    </row>
    <row r="1631" spans="1:14" ht="17.25" thickBot="1">
      <c r="A1631" s="152" t="s">
        <v>246</v>
      </c>
      <c r="B1631" s="1093"/>
      <c r="C1631" s="1093"/>
      <c r="D1631" s="495"/>
      <c r="E1631" s="210"/>
      <c r="F1631" s="200"/>
      <c r="G1631" s="200"/>
      <c r="H1631" s="1090"/>
      <c r="I1631" s="1090"/>
      <c r="J1631" s="1090"/>
      <c r="K1631" s="1090"/>
      <c r="L1631" s="1090"/>
      <c r="M1631" s="1090"/>
      <c r="N1631" s="649"/>
    </row>
    <row r="1632" spans="1:14" ht="17.25" thickBot="1">
      <c r="A1632" s="152"/>
      <c r="B1632" s="1086"/>
      <c r="C1632" s="1086"/>
      <c r="D1632" s="495"/>
      <c r="E1632" s="199"/>
      <c r="F1632" s="200"/>
      <c r="G1632" s="200"/>
      <c r="H1632" s="1090"/>
      <c r="I1632" s="1090"/>
      <c r="J1632" s="1090"/>
      <c r="K1632" s="1090"/>
      <c r="L1632" s="1090"/>
      <c r="M1632" s="1090"/>
      <c r="N1632" s="649"/>
    </row>
    <row r="1633" spans="1:14" ht="17.25" thickBot="1">
      <c r="A1633" s="152"/>
      <c r="B1633" s="1086"/>
      <c r="C1633" s="1086"/>
      <c r="D1633" s="495"/>
      <c r="E1633" s="199"/>
      <c r="F1633" s="200"/>
      <c r="G1633" s="200"/>
      <c r="H1633" s="1090"/>
      <c r="I1633" s="1090"/>
      <c r="J1633" s="1090"/>
      <c r="K1633" s="1090"/>
      <c r="L1633" s="1090"/>
      <c r="M1633" s="1090"/>
      <c r="N1633" s="649"/>
    </row>
    <row r="1634" spans="1:14" ht="17.25" thickBot="1">
      <c r="A1634" s="152"/>
      <c r="B1634" s="1086"/>
      <c r="C1634" s="1086"/>
      <c r="D1634" s="495"/>
      <c r="E1634" s="199"/>
      <c r="F1634" s="200"/>
      <c r="G1634" s="200"/>
      <c r="H1634" s="1090"/>
      <c r="I1634" s="1090"/>
      <c r="J1634" s="1090"/>
      <c r="K1634" s="1090"/>
      <c r="L1634" s="1090"/>
      <c r="M1634" s="1090"/>
      <c r="N1634" s="649"/>
    </row>
    <row r="1635" spans="1:14">
      <c r="A1635" s="1186"/>
      <c r="B1635" s="1186"/>
      <c r="C1635" s="1186"/>
      <c r="D1635" s="1186"/>
      <c r="E1635" s="1186"/>
      <c r="F1635" s="1185"/>
      <c r="G1635" s="1185"/>
      <c r="H1635" s="1185"/>
      <c r="I1635" s="521"/>
      <c r="J1635" s="521"/>
      <c r="K1635" s="1185"/>
      <c r="L1635" s="1185"/>
      <c r="M1635" s="1171"/>
      <c r="N1635" s="1171"/>
    </row>
    <row r="1636" spans="1:14">
      <c r="A1636" s="1159" t="s">
        <v>3602</v>
      </c>
      <c r="B1636" s="1159"/>
      <c r="C1636" s="1159"/>
      <c r="D1636" s="1159"/>
      <c r="E1636" s="1159"/>
      <c r="F1636" s="1159"/>
      <c r="G1636" s="1159"/>
      <c r="H1636" s="1159"/>
      <c r="I1636" s="576"/>
      <c r="J1636" s="576"/>
      <c r="K1636" s="1117"/>
      <c r="L1636" s="1117"/>
      <c r="M1636" s="1171"/>
      <c r="N1636" s="1171"/>
    </row>
    <row r="1637" spans="1:14" ht="15" customHeight="1">
      <c r="A1637" s="241" t="s">
        <v>800</v>
      </c>
      <c r="B1637" s="241"/>
      <c r="C1637" s="241"/>
      <c r="D1637" s="241"/>
      <c r="E1637" s="241"/>
      <c r="F1637" s="243"/>
      <c r="G1637" s="243"/>
      <c r="H1637" s="243"/>
      <c r="I1637" s="1184"/>
      <c r="J1637" s="1184"/>
      <c r="K1637" s="1184"/>
      <c r="L1637" s="1184"/>
      <c r="M1637" s="1185"/>
      <c r="N1637" s="1185"/>
    </row>
    <row r="1638" spans="1:14" ht="15.75" customHeight="1" thickBot="1">
      <c r="A1638" s="242"/>
      <c r="B1638" s="242"/>
      <c r="C1638" s="242"/>
      <c r="D1638" s="242"/>
      <c r="E1638" s="242"/>
      <c r="F1638" s="243"/>
      <c r="G1638" s="243"/>
      <c r="H1638" s="243"/>
      <c r="I1638" s="1184"/>
      <c r="J1638" s="1184"/>
      <c r="K1638" s="1184"/>
      <c r="L1638" s="1184"/>
      <c r="M1638" s="1185"/>
      <c r="N1638" s="1185"/>
    </row>
    <row r="1639" spans="1:14" ht="17.25" thickBot="1">
      <c r="A1639" s="734" t="s">
        <v>801</v>
      </c>
      <c r="B1639" s="240"/>
      <c r="C1639" s="1054" t="s">
        <v>533</v>
      </c>
      <c r="D1639" s="1055"/>
      <c r="E1639" s="528"/>
      <c r="F1639" s="670"/>
      <c r="G1639" s="670"/>
      <c r="H1639" s="670"/>
      <c r="I1639" s="670"/>
      <c r="J1639" s="670"/>
      <c r="K1639" s="670"/>
      <c r="L1639" s="670"/>
      <c r="M1639" s="670"/>
      <c r="N1639" s="670"/>
    </row>
    <row r="1640" spans="1:14" ht="17.25" thickBot="1">
      <c r="A1640" s="211" t="s">
        <v>534</v>
      </c>
      <c r="B1640" s="211" t="s">
        <v>175</v>
      </c>
      <c r="C1640" s="30" t="s">
        <v>535</v>
      </c>
      <c r="D1640" s="211" t="s">
        <v>536</v>
      </c>
      <c r="E1640" s="528" t="s">
        <v>537</v>
      </c>
    </row>
    <row r="1641" spans="1:14" ht="17.25" thickBot="1">
      <c r="A1641" s="239" t="s">
        <v>802</v>
      </c>
      <c r="B1641" s="239" t="s">
        <v>1895</v>
      </c>
      <c r="C1641" s="249">
        <f ca="1">LOOKUP(B1641,'Bal. Comprob.'!$A$13:$A$1201,'Bal. Comprob.'!$G$13:G1863)</f>
        <v>83363856036.399994</v>
      </c>
      <c r="D1641" s="214">
        <v>0</v>
      </c>
      <c r="E1641" s="522"/>
    </row>
    <row r="1642" spans="1:14">
      <c r="A1642" s="577"/>
      <c r="B1642" s="578"/>
      <c r="C1642" s="578"/>
      <c r="D1642" s="578"/>
      <c r="E1642" s="578"/>
      <c r="F1642" s="578"/>
      <c r="G1642" s="578"/>
      <c r="H1642" s="578"/>
      <c r="I1642" s="578"/>
      <c r="J1642" s="578"/>
      <c r="K1642" s="578"/>
      <c r="L1642" s="578"/>
      <c r="M1642" s="578"/>
      <c r="N1642" s="578"/>
    </row>
    <row r="1643" spans="1:14" ht="17.25" thickBot="1"/>
    <row r="1644" spans="1:14" ht="17.25" thickBot="1">
      <c r="A1644" s="1174" t="s">
        <v>803</v>
      </c>
      <c r="B1644" s="1175"/>
      <c r="C1644" s="1072" t="s">
        <v>533</v>
      </c>
      <c r="D1644" s="1176"/>
      <c r="E1644" s="520"/>
    </row>
    <row r="1645" spans="1:14" ht="17.25" thickBot="1">
      <c r="A1645" s="183" t="s">
        <v>540</v>
      </c>
      <c r="B1645" s="503" t="s">
        <v>547</v>
      </c>
      <c r="C1645" s="90" t="s">
        <v>535</v>
      </c>
      <c r="D1645" s="90" t="s">
        <v>536</v>
      </c>
      <c r="E1645" s="97" t="s">
        <v>537</v>
      </c>
    </row>
    <row r="1646" spans="1:14" ht="17.25" thickBot="1">
      <c r="A1646" s="511" t="s">
        <v>1896</v>
      </c>
      <c r="B1646" s="109" t="s">
        <v>803</v>
      </c>
      <c r="C1646" s="249">
        <f ca="1">LOOKUP(A1646,'Bal. Comprob.'!$A$13:$A$1201,'Bal. Comprob.'!$G$13:G1868)</f>
        <v>83363856036.399994</v>
      </c>
      <c r="D1646" s="214">
        <v>0</v>
      </c>
      <c r="E1646" s="92"/>
    </row>
    <row r="1647" spans="1:14" ht="17.25" thickBot="1"/>
    <row r="1648" spans="1:14" ht="17.25" thickBot="1">
      <c r="A1648" s="1174" t="s">
        <v>804</v>
      </c>
      <c r="B1648" s="1175"/>
      <c r="C1648" s="1072" t="s">
        <v>533</v>
      </c>
      <c r="D1648" s="1176"/>
      <c r="E1648" s="520"/>
    </row>
    <row r="1649" spans="1:5" ht="17.25" thickBot="1">
      <c r="A1649" s="183" t="s">
        <v>540</v>
      </c>
      <c r="B1649" s="503" t="s">
        <v>547</v>
      </c>
      <c r="C1649" s="90" t="s">
        <v>535</v>
      </c>
      <c r="D1649" s="90" t="s">
        <v>536</v>
      </c>
      <c r="E1649" s="97" t="s">
        <v>537</v>
      </c>
    </row>
    <row r="1650" spans="1:5" ht="17.25" thickBot="1">
      <c r="A1650" s="511" t="s">
        <v>805</v>
      </c>
      <c r="B1650" s="109" t="s">
        <v>804</v>
      </c>
      <c r="C1650" s="214">
        <v>0</v>
      </c>
      <c r="D1650" s="214">
        <v>0</v>
      </c>
      <c r="E1650" s="92"/>
    </row>
    <row r="1652" spans="1:5">
      <c r="A1652" s="396" t="s">
        <v>246</v>
      </c>
      <c r="B1652" s="532"/>
      <c r="C1652" s="532"/>
      <c r="D1652" s="532"/>
      <c r="E1652" s="532"/>
    </row>
    <row r="1653" spans="1:5" ht="55.5" customHeight="1">
      <c r="A1653" s="1087" t="s">
        <v>3636</v>
      </c>
      <c r="B1653" s="1087"/>
      <c r="C1653" s="1087"/>
      <c r="D1653" s="1087"/>
      <c r="E1653" s="1087"/>
    </row>
    <row r="1655" spans="1:5" ht="17.25" thickBot="1"/>
    <row r="1656" spans="1:5" ht="17.25" thickBot="1">
      <c r="A1656" s="1084" t="s">
        <v>806</v>
      </c>
      <c r="B1656" s="1085"/>
      <c r="C1656" s="1054" t="s">
        <v>533</v>
      </c>
      <c r="D1656" s="1055"/>
      <c r="E1656" s="529"/>
    </row>
    <row r="1657" spans="1:5" ht="17.25" thickBot="1">
      <c r="A1657" s="169" t="s">
        <v>534</v>
      </c>
      <c r="B1657" s="498" t="s">
        <v>175</v>
      </c>
      <c r="C1657" s="498" t="s">
        <v>535</v>
      </c>
      <c r="D1657" s="498" t="s">
        <v>536</v>
      </c>
      <c r="E1657" s="86" t="s">
        <v>537</v>
      </c>
    </row>
    <row r="1658" spans="1:5" ht="17.25" thickBot="1">
      <c r="A1658" s="182" t="s">
        <v>807</v>
      </c>
      <c r="B1658" s="111" t="s">
        <v>808</v>
      </c>
      <c r="C1658" s="214">
        <v>0</v>
      </c>
      <c r="D1658" s="214">
        <v>0</v>
      </c>
      <c r="E1658" s="114"/>
    </row>
    <row r="1659" spans="1:5" ht="17.25" thickBot="1"/>
    <row r="1660" spans="1:5" ht="17.25" thickBot="1">
      <c r="A1660" s="1174" t="s">
        <v>809</v>
      </c>
      <c r="B1660" s="1175"/>
      <c r="C1660" s="1072" t="s">
        <v>533</v>
      </c>
      <c r="D1660" s="1176"/>
      <c r="E1660" s="520"/>
    </row>
    <row r="1661" spans="1:5" ht="17.25" thickBot="1">
      <c r="A1661" s="183" t="s">
        <v>540</v>
      </c>
      <c r="B1661" s="503" t="s">
        <v>547</v>
      </c>
      <c r="C1661" s="90" t="s">
        <v>535</v>
      </c>
      <c r="D1661" s="90" t="s">
        <v>536</v>
      </c>
      <c r="E1661" s="97" t="s">
        <v>537</v>
      </c>
    </row>
    <row r="1662" spans="1:5" ht="17.25" thickBot="1">
      <c r="A1662" s="511" t="s">
        <v>810</v>
      </c>
      <c r="B1662" s="109" t="s">
        <v>809</v>
      </c>
      <c r="C1662" s="214">
        <v>0</v>
      </c>
      <c r="D1662" s="214">
        <v>0</v>
      </c>
      <c r="E1662" s="92"/>
    </row>
    <row r="1663" spans="1:5" ht="17.25" thickBot="1"/>
    <row r="1664" spans="1:5" ht="17.25" thickBot="1">
      <c r="A1664" s="1174" t="s">
        <v>811</v>
      </c>
      <c r="B1664" s="1175"/>
      <c r="C1664" s="1072" t="s">
        <v>533</v>
      </c>
      <c r="D1664" s="1176"/>
      <c r="E1664" s="520"/>
    </row>
    <row r="1665" spans="1:7" ht="17.25" thickBot="1">
      <c r="A1665" s="183" t="s">
        <v>540</v>
      </c>
      <c r="B1665" s="503" t="s">
        <v>547</v>
      </c>
      <c r="C1665" s="90" t="s">
        <v>535</v>
      </c>
      <c r="D1665" s="90" t="s">
        <v>536</v>
      </c>
      <c r="E1665" s="97" t="s">
        <v>537</v>
      </c>
    </row>
    <row r="1666" spans="1:7" ht="17.25" thickBot="1">
      <c r="A1666" s="511" t="s">
        <v>812</v>
      </c>
      <c r="B1666" s="73" t="s">
        <v>813</v>
      </c>
      <c r="C1666" s="214">
        <v>0</v>
      </c>
      <c r="D1666" s="214">
        <v>0</v>
      </c>
      <c r="E1666" s="92"/>
    </row>
    <row r="1667" spans="1:7" ht="17.25" thickBot="1">
      <c r="A1667" s="510" t="s">
        <v>714</v>
      </c>
      <c r="B1667" s="1179"/>
      <c r="C1667" s="1180"/>
      <c r="D1667" s="1180"/>
      <c r="E1667" s="1181"/>
    </row>
    <row r="1669" spans="1:7" ht="17.25" thickBot="1">
      <c r="A1669" s="152" t="s">
        <v>246</v>
      </c>
      <c r="B1669" s="495"/>
      <c r="C1669" s="495"/>
      <c r="D1669" s="495"/>
      <c r="E1669" s="495"/>
    </row>
    <row r="1670" spans="1:7" ht="17.25" thickBot="1">
      <c r="A1670" s="152"/>
      <c r="B1670" s="495"/>
      <c r="C1670" s="495"/>
      <c r="D1670" s="495"/>
      <c r="E1670" s="495"/>
    </row>
    <row r="1671" spans="1:7" ht="17.25" thickBot="1">
      <c r="A1671" s="152"/>
      <c r="B1671" s="495"/>
      <c r="C1671" s="495"/>
      <c r="D1671" s="495"/>
      <c r="E1671" s="495"/>
    </row>
    <row r="1672" spans="1:7">
      <c r="A1672" s="184"/>
    </row>
    <row r="1673" spans="1:7" ht="17.25" thickBot="1">
      <c r="A1673" s="186" t="s">
        <v>814</v>
      </c>
    </row>
    <row r="1674" spans="1:7" ht="17.25" thickBot="1">
      <c r="A1674" s="187" t="s">
        <v>347</v>
      </c>
      <c r="B1674" s="519" t="s">
        <v>815</v>
      </c>
      <c r="C1674" s="100" t="s">
        <v>816</v>
      </c>
      <c r="D1674" s="102" t="s">
        <v>407</v>
      </c>
      <c r="E1674" s="102" t="s">
        <v>817</v>
      </c>
      <c r="F1674" s="101" t="s">
        <v>818</v>
      </c>
    </row>
    <row r="1675" spans="1:7" ht="17.25" thickBot="1">
      <c r="A1675" s="511"/>
      <c r="B1675" s="69"/>
      <c r="C1675" s="68"/>
      <c r="D1675" s="73"/>
      <c r="E1675" s="73"/>
      <c r="F1675" s="92"/>
    </row>
    <row r="1676" spans="1:7" ht="17.25" thickBot="1">
      <c r="A1676" s="511"/>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93"/>
    </row>
    <row r="1680" spans="1:7" ht="32.25" customHeight="1" thickBot="1">
      <c r="A1680" s="1183" t="s">
        <v>3697</v>
      </c>
      <c r="B1680" s="1183"/>
      <c r="C1680" s="1183"/>
      <c r="D1680" s="1183"/>
      <c r="E1680" s="1183"/>
      <c r="F1680" s="1183"/>
      <c r="G1680" s="1183"/>
    </row>
    <row r="1681" spans="1:5" ht="17.25" thickBot="1">
      <c r="A1681" s="187" t="s">
        <v>347</v>
      </c>
      <c r="B1681" s="102" t="s">
        <v>818</v>
      </c>
      <c r="C1681" s="102" t="s">
        <v>820</v>
      </c>
    </row>
    <row r="1682" spans="1:5" ht="17.25" thickBot="1">
      <c r="A1682" s="511"/>
      <c r="B1682" s="73"/>
      <c r="C1682" s="73"/>
    </row>
    <row r="1683" spans="1:5" ht="17.25" thickBot="1">
      <c r="A1683" s="511"/>
      <c r="B1683" s="73"/>
      <c r="C1683" s="73"/>
    </row>
    <row r="1684" spans="1:5" ht="17.25" thickBot="1">
      <c r="A1684" s="511"/>
      <c r="B1684" s="73"/>
      <c r="C1684" s="73"/>
    </row>
    <row r="1685" spans="1:5" ht="17.25" thickBot="1">
      <c r="A1685" s="511"/>
      <c r="B1685" s="73"/>
      <c r="C1685" s="73"/>
    </row>
    <row r="1686" spans="1:5" ht="17.25" thickBot="1"/>
    <row r="1687" spans="1:5" ht="17.25" thickBot="1">
      <c r="A1687" s="1084" t="s">
        <v>821</v>
      </c>
      <c r="B1687" s="1085"/>
      <c r="C1687" s="1054" t="s">
        <v>533</v>
      </c>
      <c r="D1687" s="1055"/>
      <c r="E1687" s="529"/>
    </row>
    <row r="1688" spans="1:5" ht="17.25" thickBot="1">
      <c r="A1688" s="169" t="s">
        <v>534</v>
      </c>
      <c r="B1688" s="498" t="s">
        <v>175</v>
      </c>
      <c r="C1688" s="498" t="s">
        <v>535</v>
      </c>
      <c r="D1688" s="498" t="s">
        <v>536</v>
      </c>
      <c r="E1688" s="86" t="s">
        <v>537</v>
      </c>
    </row>
    <row r="1689" spans="1:5" ht="17.25" thickBot="1">
      <c r="A1689" s="182" t="s">
        <v>463</v>
      </c>
      <c r="B1689" s="111" t="s">
        <v>1904</v>
      </c>
      <c r="C1689" s="249">
        <f ca="1">LOOKUP(B1689,'Bal. Comprob.'!$A$13:$A$1201,'Bal. Comprob.'!$G$13:G1928)</f>
        <v>43519521695.360001</v>
      </c>
      <c r="D1689" s="214">
        <v>0</v>
      </c>
      <c r="E1689" s="114"/>
    </row>
    <row r="1690" spans="1:5" ht="17.25" thickBot="1"/>
    <row r="1691" spans="1:5" ht="17.25" thickBot="1">
      <c r="A1691" s="1174" t="s">
        <v>822</v>
      </c>
      <c r="B1691" s="1175"/>
      <c r="C1691" s="1072" t="s">
        <v>533</v>
      </c>
      <c r="D1691" s="1176"/>
      <c r="E1691" s="520"/>
    </row>
    <row r="1692" spans="1:5" ht="17.25" thickBot="1">
      <c r="A1692" s="183" t="s">
        <v>540</v>
      </c>
      <c r="B1692" s="503" t="s">
        <v>547</v>
      </c>
      <c r="C1692" s="90" t="s">
        <v>535</v>
      </c>
      <c r="D1692" s="90" t="s">
        <v>536</v>
      </c>
      <c r="E1692" s="97" t="s">
        <v>537</v>
      </c>
    </row>
    <row r="1693" spans="1:5" ht="17.25" thickBot="1">
      <c r="A1693" s="511" t="s">
        <v>1905</v>
      </c>
      <c r="B1693" s="109" t="s">
        <v>823</v>
      </c>
      <c r="C1693" s="249">
        <f ca="1">LOOKUP(A1693,'Bal. Comprob.'!$A$13:$A$1201,'Bal. Comprob.'!$G$13:G1932)</f>
        <v>43519521695.360001</v>
      </c>
      <c r="D1693" s="214">
        <v>0</v>
      </c>
      <c r="E1693" s="92"/>
    </row>
    <row r="1694" spans="1:5" ht="17.25" thickBot="1"/>
    <row r="1695" spans="1:5" ht="17.25" thickBot="1">
      <c r="A1695" s="1174" t="s">
        <v>824</v>
      </c>
      <c r="B1695" s="1175"/>
      <c r="C1695" s="1072" t="s">
        <v>533</v>
      </c>
      <c r="D1695" s="1176"/>
      <c r="E1695" s="520"/>
    </row>
    <row r="1696" spans="1:5" ht="17.25" thickBot="1">
      <c r="A1696" s="183" t="s">
        <v>540</v>
      </c>
      <c r="B1696" s="503" t="s">
        <v>547</v>
      </c>
      <c r="C1696" s="90" t="s">
        <v>535</v>
      </c>
      <c r="D1696" s="90" t="s">
        <v>536</v>
      </c>
      <c r="E1696" s="97" t="s">
        <v>537</v>
      </c>
    </row>
    <row r="1697" spans="1:5" ht="17.25" thickBot="1">
      <c r="A1697" s="511" t="s">
        <v>2838</v>
      </c>
      <c r="B1697" s="73" t="s">
        <v>825</v>
      </c>
      <c r="C1697" s="214">
        <v>0</v>
      </c>
      <c r="D1697" s="214">
        <v>0</v>
      </c>
      <c r="E1697" s="92"/>
    </row>
    <row r="1698" spans="1:5" ht="17.25" thickBot="1">
      <c r="A1698" s="510" t="s">
        <v>714</v>
      </c>
      <c r="B1698" s="1179"/>
      <c r="C1698" s="1180"/>
      <c r="D1698" s="1180"/>
      <c r="E1698" s="1181"/>
    </row>
    <row r="1700" spans="1:5" ht="17.25" thickBot="1">
      <c r="A1700" s="152" t="s">
        <v>246</v>
      </c>
      <c r="B1700" s="495"/>
      <c r="C1700" s="495"/>
      <c r="D1700" s="495"/>
      <c r="E1700" s="495"/>
    </row>
    <row r="1701" spans="1:5" ht="38.25" customHeight="1" thickBot="1">
      <c r="A1701" s="1047" t="s">
        <v>3637</v>
      </c>
      <c r="B1701" s="1047"/>
      <c r="C1701" s="1047"/>
      <c r="D1701" s="1047"/>
      <c r="E1701" s="1047"/>
    </row>
    <row r="1702" spans="1:5" ht="17.25" thickBot="1">
      <c r="A1702" s="152"/>
      <c r="B1702" s="495"/>
      <c r="C1702" s="495"/>
      <c r="D1702" s="495"/>
      <c r="E1702" s="495"/>
    </row>
    <row r="1703" spans="1:5" ht="17.25" thickBot="1">
      <c r="A1703" s="152"/>
      <c r="B1703" s="495"/>
      <c r="C1703" s="495"/>
      <c r="D1703" s="495"/>
      <c r="E1703" s="495"/>
    </row>
    <row r="1704" spans="1:5" ht="17.25" thickBot="1"/>
    <row r="1705" spans="1:5" ht="17.25" thickBot="1">
      <c r="A1705" s="1084" t="s">
        <v>826</v>
      </c>
      <c r="B1705" s="1085"/>
      <c r="C1705" s="1054" t="s">
        <v>533</v>
      </c>
      <c r="D1705" s="1055"/>
      <c r="E1705" s="529"/>
    </row>
    <row r="1706" spans="1:5" ht="17.25" thickBot="1">
      <c r="A1706" s="169" t="s">
        <v>534</v>
      </c>
      <c r="B1706" s="498" t="s">
        <v>175</v>
      </c>
      <c r="C1706" s="498" t="s">
        <v>535</v>
      </c>
      <c r="D1706" s="498" t="s">
        <v>536</v>
      </c>
      <c r="E1706" s="86" t="s">
        <v>537</v>
      </c>
    </row>
    <row r="1707" spans="1:5" ht="17.25" thickBot="1">
      <c r="A1707" s="182" t="s">
        <v>827</v>
      </c>
      <c r="B1707" s="111" t="s">
        <v>828</v>
      </c>
      <c r="C1707" s="214">
        <v>0</v>
      </c>
      <c r="D1707" s="214">
        <v>0</v>
      </c>
      <c r="E1707" s="114"/>
    </row>
    <row r="1708" spans="1:5" ht="17.25" thickBot="1"/>
    <row r="1709" spans="1:5" ht="17.25" thickBot="1">
      <c r="A1709" s="1174" t="s">
        <v>829</v>
      </c>
      <c r="B1709" s="1175"/>
      <c r="C1709" s="1072" t="s">
        <v>533</v>
      </c>
      <c r="D1709" s="1176"/>
      <c r="E1709" s="520"/>
    </row>
    <row r="1710" spans="1:5" ht="17.25" thickBot="1">
      <c r="A1710" s="183" t="s">
        <v>540</v>
      </c>
      <c r="B1710" s="503" t="s">
        <v>547</v>
      </c>
      <c r="C1710" s="90" t="s">
        <v>535</v>
      </c>
      <c r="D1710" s="90" t="s">
        <v>536</v>
      </c>
      <c r="E1710" s="97" t="s">
        <v>537</v>
      </c>
    </row>
    <row r="1711" spans="1:5" ht="17.25" thickBot="1">
      <c r="A1711" s="511" t="s">
        <v>830</v>
      </c>
      <c r="B1711" s="109" t="s">
        <v>831</v>
      </c>
      <c r="C1711" s="214">
        <v>0</v>
      </c>
      <c r="D1711" s="214">
        <v>0</v>
      </c>
      <c r="E1711" s="92"/>
    </row>
    <row r="1712" spans="1:5" ht="17.25" thickBot="1"/>
    <row r="1713" spans="1:5" ht="17.25" thickBot="1">
      <c r="A1713" s="1174" t="s">
        <v>832</v>
      </c>
      <c r="B1713" s="1175"/>
      <c r="C1713" s="1072" t="s">
        <v>533</v>
      </c>
      <c r="D1713" s="1176"/>
      <c r="E1713" s="520"/>
    </row>
    <row r="1714" spans="1:5" ht="17.25" thickBot="1">
      <c r="A1714" s="183" t="s">
        <v>540</v>
      </c>
      <c r="B1714" s="503" t="s">
        <v>547</v>
      </c>
      <c r="C1714" s="90" t="s">
        <v>535</v>
      </c>
      <c r="D1714" s="90" t="s">
        <v>536</v>
      </c>
      <c r="E1714" s="97" t="s">
        <v>537</v>
      </c>
    </row>
    <row r="1715" spans="1:5" ht="17.25" thickBot="1">
      <c r="A1715" s="511" t="s">
        <v>833</v>
      </c>
      <c r="B1715" s="109" t="s">
        <v>834</v>
      </c>
      <c r="C1715" s="214">
        <v>0</v>
      </c>
      <c r="D1715" s="214">
        <v>0</v>
      </c>
      <c r="E1715" s="92"/>
    </row>
    <row r="1716" spans="1:5" ht="17.25" thickBot="1"/>
    <row r="1717" spans="1:5" ht="17.25" thickBot="1">
      <c r="A1717" s="1174" t="s">
        <v>835</v>
      </c>
      <c r="B1717" s="1175"/>
      <c r="C1717" s="1072" t="s">
        <v>533</v>
      </c>
      <c r="D1717" s="1176"/>
      <c r="E1717" s="520"/>
    </row>
    <row r="1718" spans="1:5" ht="17.25" thickBot="1">
      <c r="A1718" s="183" t="s">
        <v>540</v>
      </c>
      <c r="B1718" s="503" t="s">
        <v>547</v>
      </c>
      <c r="C1718" s="90" t="s">
        <v>535</v>
      </c>
      <c r="D1718" s="90" t="s">
        <v>536</v>
      </c>
      <c r="E1718" s="97" t="s">
        <v>537</v>
      </c>
    </row>
    <row r="1719" spans="1:5" ht="17.25" thickBot="1">
      <c r="A1719" s="511" t="s">
        <v>836</v>
      </c>
      <c r="B1719" s="109" t="s">
        <v>835</v>
      </c>
      <c r="C1719" s="214">
        <v>0</v>
      </c>
      <c r="D1719" s="214">
        <v>0</v>
      </c>
      <c r="E1719" s="92"/>
    </row>
    <row r="1720" spans="1:5" ht="17.25" thickBot="1"/>
    <row r="1721" spans="1:5" ht="17.25" thickBot="1">
      <c r="A1721" s="1174" t="s">
        <v>837</v>
      </c>
      <c r="B1721" s="1175"/>
      <c r="C1721" s="1072" t="s">
        <v>533</v>
      </c>
      <c r="D1721" s="1176"/>
      <c r="E1721" s="520"/>
    </row>
    <row r="1722" spans="1:5" ht="17.25" thickBot="1">
      <c r="A1722" s="183" t="s">
        <v>540</v>
      </c>
      <c r="B1722" s="503" t="s">
        <v>547</v>
      </c>
      <c r="C1722" s="90" t="s">
        <v>535</v>
      </c>
      <c r="D1722" s="90" t="s">
        <v>536</v>
      </c>
      <c r="E1722" s="97" t="s">
        <v>537</v>
      </c>
    </row>
    <row r="1723" spans="1:5" ht="17.25" thickBot="1">
      <c r="A1723" s="511" t="s">
        <v>838</v>
      </c>
      <c r="B1723" s="73" t="s">
        <v>837</v>
      </c>
      <c r="C1723" s="214">
        <v>0</v>
      </c>
      <c r="D1723" s="214">
        <v>0</v>
      </c>
      <c r="E1723" s="92"/>
    </row>
    <row r="1724" spans="1:5" ht="17.25" thickBot="1">
      <c r="A1724" s="510" t="s">
        <v>714</v>
      </c>
      <c r="B1724" s="1179"/>
      <c r="C1724" s="1180"/>
      <c r="D1724" s="1180"/>
      <c r="E1724" s="1181"/>
    </row>
    <row r="1726" spans="1:5" ht="17.25" thickBot="1">
      <c r="A1726" s="152" t="s">
        <v>246</v>
      </c>
      <c r="B1726" s="495"/>
      <c r="C1726" s="495"/>
      <c r="D1726" s="495"/>
      <c r="E1726" s="495"/>
    </row>
    <row r="1727" spans="1:5" ht="17.25" thickBot="1">
      <c r="A1727" s="152"/>
      <c r="B1727" s="495"/>
      <c r="C1727" s="495"/>
      <c r="D1727" s="495"/>
      <c r="E1727" s="495"/>
    </row>
    <row r="1728" spans="1:5" ht="17.25" thickBot="1">
      <c r="A1728" s="152"/>
      <c r="B1728" s="495"/>
      <c r="C1728" s="495"/>
      <c r="D1728" s="495"/>
      <c r="E1728" s="495"/>
    </row>
    <row r="1729" spans="1:5" ht="17.25" thickBot="1">
      <c r="A1729" s="152"/>
      <c r="B1729" s="495"/>
      <c r="C1729" s="495"/>
      <c r="D1729" s="495"/>
      <c r="E1729" s="495"/>
    </row>
    <row r="1730" spans="1:5" ht="17.25" thickBot="1"/>
    <row r="1731" spans="1:5" ht="17.25" thickBot="1">
      <c r="A1731" s="1084" t="s">
        <v>839</v>
      </c>
      <c r="B1731" s="1085"/>
      <c r="C1731" s="1054" t="s">
        <v>533</v>
      </c>
      <c r="D1731" s="1055"/>
      <c r="E1731" s="529"/>
    </row>
    <row r="1732" spans="1:5" ht="17.25" thickBot="1">
      <c r="A1732" s="169" t="s">
        <v>534</v>
      </c>
      <c r="B1732" s="498" t="s">
        <v>175</v>
      </c>
      <c r="C1732" s="498" t="s">
        <v>535</v>
      </c>
      <c r="D1732" s="498" t="s">
        <v>536</v>
      </c>
      <c r="E1732" s="86" t="s">
        <v>537</v>
      </c>
    </row>
    <row r="1733" spans="1:5" ht="17.25" thickBot="1">
      <c r="A1733" s="182" t="s">
        <v>465</v>
      </c>
      <c r="B1733" s="111" t="s">
        <v>1916</v>
      </c>
      <c r="C1733" s="249">
        <f ca="1">LOOKUP(B1733,'Bal. Comprob.'!$A$13:$A$1201,'Bal. Comprob.'!$G$13:G1972)+'Balance General'!D183</f>
        <v>19941235672.840004</v>
      </c>
      <c r="D1733" s="214">
        <v>0</v>
      </c>
      <c r="E1733" s="114"/>
    </row>
    <row r="1734" spans="1:5" ht="17.25" thickBot="1"/>
    <row r="1735" spans="1:5" ht="17.25" thickBot="1">
      <c r="A1735" s="1174" t="s">
        <v>840</v>
      </c>
      <c r="B1735" s="1175"/>
      <c r="C1735" s="1072" t="s">
        <v>533</v>
      </c>
      <c r="D1735" s="1176"/>
      <c r="E1735" s="520"/>
    </row>
    <row r="1736" spans="1:5" ht="17.25" thickBot="1">
      <c r="A1736" s="183" t="s">
        <v>540</v>
      </c>
      <c r="B1736" s="503" t="s">
        <v>547</v>
      </c>
      <c r="C1736" s="90" t="s">
        <v>535</v>
      </c>
      <c r="D1736" s="90" t="s">
        <v>536</v>
      </c>
      <c r="E1736" s="97" t="s">
        <v>537</v>
      </c>
    </row>
    <row r="1737" spans="1:5" ht="17.25" thickBot="1">
      <c r="A1737" s="511" t="s">
        <v>1918</v>
      </c>
      <c r="B1737" s="109" t="s">
        <v>840</v>
      </c>
      <c r="C1737" s="249">
        <f ca="1">LOOKUP(A1737,'Bal. Comprob.'!$A$13:$A$1201,'Bal. Comprob.'!$G$13:G1976)</f>
        <v>1342282066.96</v>
      </c>
      <c r="D1737" s="214">
        <v>0</v>
      </c>
      <c r="E1737" s="92"/>
    </row>
    <row r="1738" spans="1:5" ht="17.25" thickBot="1"/>
    <row r="1739" spans="1:5" ht="17.25" thickBot="1">
      <c r="A1739" s="1174" t="s">
        <v>841</v>
      </c>
      <c r="B1739" s="1175"/>
      <c r="C1739" s="1072" t="s">
        <v>533</v>
      </c>
      <c r="D1739" s="1176"/>
      <c r="E1739" s="520"/>
    </row>
    <row r="1740" spans="1:5" ht="17.25" thickBot="1">
      <c r="A1740" s="183" t="s">
        <v>540</v>
      </c>
      <c r="B1740" s="503" t="s">
        <v>547</v>
      </c>
      <c r="C1740" s="90" t="s">
        <v>535</v>
      </c>
      <c r="D1740" s="90" t="s">
        <v>536</v>
      </c>
      <c r="E1740" s="97" t="s">
        <v>537</v>
      </c>
    </row>
    <row r="1741" spans="1:5" ht="17.25" thickBot="1">
      <c r="A1741" s="511" t="s">
        <v>1935</v>
      </c>
      <c r="B1741" s="109" t="s">
        <v>841</v>
      </c>
      <c r="C1741" s="249">
        <f>+'Balance General'!D183</f>
        <v>18598953605.880005</v>
      </c>
      <c r="D1741" s="214">
        <v>0</v>
      </c>
      <c r="E1741" s="92"/>
    </row>
    <row r="1743" spans="1:5" ht="17.25" thickBot="1">
      <c r="A1743" s="152" t="s">
        <v>246</v>
      </c>
      <c r="B1743" s="495"/>
      <c r="C1743" s="495"/>
      <c r="D1743" s="495"/>
      <c r="E1743" s="495"/>
    </row>
    <row r="1744" spans="1:5" ht="17.25" thickBot="1">
      <c r="A1744" s="695" t="s">
        <v>3638</v>
      </c>
      <c r="B1744" s="495"/>
      <c r="C1744" s="495"/>
      <c r="D1744" s="495"/>
      <c r="E1744" s="495"/>
    </row>
    <row r="1745" spans="1:5" ht="35.25" customHeight="1">
      <c r="A1745" s="1182" t="s">
        <v>3639</v>
      </c>
      <c r="B1745" s="1182"/>
      <c r="C1745" s="1182"/>
      <c r="D1745" s="1182"/>
      <c r="E1745" s="1182"/>
    </row>
    <row r="1746" spans="1:5" ht="17.25" thickBot="1">
      <c r="A1746" s="152"/>
      <c r="B1746" s="495"/>
      <c r="C1746" s="495"/>
      <c r="D1746" s="495"/>
      <c r="E1746" s="495"/>
    </row>
    <row r="1747" spans="1:5" ht="17.25" thickBot="1"/>
    <row r="1748" spans="1:5" ht="17.25" thickBot="1">
      <c r="A1748" s="1084" t="s">
        <v>842</v>
      </c>
      <c r="B1748" s="1085"/>
      <c r="C1748" s="1054" t="s">
        <v>533</v>
      </c>
      <c r="D1748" s="1055"/>
      <c r="E1748" s="529"/>
    </row>
    <row r="1749" spans="1:5" ht="17.25" thickBot="1">
      <c r="A1749" s="169" t="s">
        <v>534</v>
      </c>
      <c r="B1749" s="498" t="s">
        <v>175</v>
      </c>
      <c r="C1749" s="498" t="s">
        <v>535</v>
      </c>
      <c r="D1749" s="498" t="s">
        <v>536</v>
      </c>
      <c r="E1749" s="86" t="s">
        <v>537</v>
      </c>
    </row>
    <row r="1750" spans="1:5" ht="50.25" thickBot="1">
      <c r="A1750" s="198" t="s">
        <v>843</v>
      </c>
      <c r="B1750" s="111" t="s">
        <v>844</v>
      </c>
      <c r="C1750" s="214">
        <v>0</v>
      </c>
      <c r="D1750" s="214">
        <v>0</v>
      </c>
      <c r="E1750" s="114"/>
    </row>
    <row r="1751" spans="1:5" ht="17.25" thickBot="1"/>
    <row r="1752" spans="1:5" ht="17.25" thickBot="1">
      <c r="A1752" s="1174" t="s">
        <v>845</v>
      </c>
      <c r="B1752" s="1175"/>
      <c r="C1752" s="1072" t="s">
        <v>533</v>
      </c>
      <c r="D1752" s="1176"/>
      <c r="E1752" s="520"/>
    </row>
    <row r="1753" spans="1:5" ht="17.25" thickBot="1">
      <c r="A1753" s="183" t="s">
        <v>540</v>
      </c>
      <c r="B1753" s="503" t="s">
        <v>547</v>
      </c>
      <c r="C1753" s="90" t="s">
        <v>535</v>
      </c>
      <c r="D1753" s="90" t="s">
        <v>536</v>
      </c>
      <c r="E1753" s="97" t="s">
        <v>537</v>
      </c>
    </row>
    <row r="1754" spans="1:5" ht="17.25" thickBot="1">
      <c r="A1754" s="511" t="s">
        <v>846</v>
      </c>
      <c r="B1754" s="109" t="s">
        <v>845</v>
      </c>
      <c r="C1754" s="214">
        <v>0</v>
      </c>
      <c r="D1754" s="214">
        <v>0</v>
      </c>
      <c r="E1754" s="92"/>
    </row>
    <row r="1755" spans="1:5" ht="17.25" thickBot="1"/>
    <row r="1756" spans="1:5" ht="17.25" thickBot="1">
      <c r="A1756" s="1174" t="s">
        <v>847</v>
      </c>
      <c r="B1756" s="1175"/>
      <c r="C1756" s="1072" t="s">
        <v>533</v>
      </c>
      <c r="D1756" s="1176"/>
      <c r="E1756" s="520"/>
    </row>
    <row r="1757" spans="1:5" ht="17.25" thickBot="1">
      <c r="A1757" s="183" t="s">
        <v>540</v>
      </c>
      <c r="B1757" s="503" t="s">
        <v>547</v>
      </c>
      <c r="C1757" s="90" t="s">
        <v>535</v>
      </c>
      <c r="D1757" s="90" t="s">
        <v>536</v>
      </c>
      <c r="E1757" s="97" t="s">
        <v>537</v>
      </c>
    </row>
    <row r="1758" spans="1:5" ht="17.25" thickBot="1">
      <c r="A1758" s="511" t="s">
        <v>848</v>
      </c>
      <c r="B1758" s="109" t="s">
        <v>847</v>
      </c>
      <c r="C1758" s="214">
        <v>0</v>
      </c>
      <c r="D1758" s="214">
        <v>0</v>
      </c>
      <c r="E1758" s="92"/>
    </row>
    <row r="1760" spans="1:5" ht="17.25" thickBot="1">
      <c r="A1760" s="152" t="s">
        <v>246</v>
      </c>
      <c r="B1760" s="495"/>
      <c r="C1760" s="495"/>
      <c r="D1760" s="495"/>
      <c r="E1760" s="495"/>
    </row>
    <row r="1761" spans="1:5" ht="17.25" thickBot="1">
      <c r="A1761" s="152"/>
      <c r="B1761" s="495"/>
      <c r="C1761" s="495"/>
      <c r="D1761" s="495"/>
      <c r="E1761" s="495"/>
    </row>
    <row r="1762" spans="1:5" ht="17.25" thickBot="1">
      <c r="A1762" s="152"/>
      <c r="B1762" s="495"/>
      <c r="C1762" s="495"/>
      <c r="D1762" s="495"/>
      <c r="E1762" s="495"/>
    </row>
    <row r="1763" spans="1:5" ht="17.25" thickBot="1">
      <c r="A1763" s="152"/>
      <c r="B1763" s="495"/>
      <c r="C1763" s="495"/>
      <c r="D1763" s="495"/>
      <c r="E1763" s="495"/>
    </row>
    <row r="1764" spans="1:5" ht="17.25" thickBot="1"/>
    <row r="1765" spans="1:5" ht="17.25" thickBot="1">
      <c r="A1765" s="1084" t="s">
        <v>849</v>
      </c>
      <c r="B1765" s="1085"/>
      <c r="C1765" s="1054" t="s">
        <v>533</v>
      </c>
      <c r="D1765" s="1055"/>
      <c r="E1765" s="529"/>
    </row>
    <row r="1766" spans="1:5" ht="17.25" thickBot="1">
      <c r="A1766" s="169" t="s">
        <v>534</v>
      </c>
      <c r="B1766" s="498" t="s">
        <v>175</v>
      </c>
      <c r="C1766" s="498" t="s">
        <v>535</v>
      </c>
      <c r="D1766" s="498" t="s">
        <v>536</v>
      </c>
      <c r="E1766" s="86" t="s">
        <v>537</v>
      </c>
    </row>
    <row r="1767" spans="1:5" ht="17.25" thickBot="1">
      <c r="A1767" s="182" t="s">
        <v>850</v>
      </c>
      <c r="B1767" s="111" t="s">
        <v>851</v>
      </c>
      <c r="C1767" s="214">
        <v>0</v>
      </c>
      <c r="D1767" s="214">
        <v>0</v>
      </c>
      <c r="E1767" s="114"/>
    </row>
    <row r="1768" spans="1:5" ht="17.25" thickBot="1"/>
    <row r="1769" spans="1:5" ht="17.25" thickBot="1">
      <c r="A1769" s="1174" t="s">
        <v>852</v>
      </c>
      <c r="B1769" s="1175"/>
      <c r="C1769" s="1072" t="s">
        <v>533</v>
      </c>
      <c r="D1769" s="1176"/>
      <c r="E1769" s="520"/>
    </row>
    <row r="1770" spans="1:5" ht="17.25" thickBot="1">
      <c r="A1770" s="183" t="s">
        <v>540</v>
      </c>
      <c r="B1770" s="503" t="s">
        <v>547</v>
      </c>
      <c r="C1770" s="90" t="s">
        <v>535</v>
      </c>
      <c r="D1770" s="90" t="s">
        <v>536</v>
      </c>
      <c r="E1770" s="97" t="s">
        <v>537</v>
      </c>
    </row>
    <row r="1771" spans="1:5" ht="17.25" thickBot="1">
      <c r="A1771" s="511" t="s">
        <v>853</v>
      </c>
      <c r="B1771" s="109" t="s">
        <v>852</v>
      </c>
      <c r="C1771" s="214">
        <v>0</v>
      </c>
      <c r="D1771" s="214">
        <v>0</v>
      </c>
      <c r="E1771" s="92"/>
    </row>
    <row r="1772" spans="1:5" ht="17.25" thickBot="1"/>
    <row r="1773" spans="1:5" ht="17.25" thickBot="1">
      <c r="A1773" s="1174" t="s">
        <v>854</v>
      </c>
      <c r="B1773" s="1175"/>
      <c r="C1773" s="1072" t="s">
        <v>533</v>
      </c>
      <c r="D1773" s="1176"/>
      <c r="E1773" s="520"/>
    </row>
    <row r="1774" spans="1:5" ht="17.25" thickBot="1">
      <c r="A1774" s="183" t="s">
        <v>540</v>
      </c>
      <c r="B1774" s="503" t="s">
        <v>547</v>
      </c>
      <c r="C1774" s="90" t="s">
        <v>535</v>
      </c>
      <c r="D1774" s="90" t="s">
        <v>536</v>
      </c>
      <c r="E1774" s="97" t="s">
        <v>537</v>
      </c>
    </row>
    <row r="1775" spans="1:5" ht="17.25" thickBot="1">
      <c r="A1775" s="511" t="s">
        <v>855</v>
      </c>
      <c r="B1775" s="109" t="s">
        <v>854</v>
      </c>
      <c r="C1775" s="214">
        <v>0</v>
      </c>
      <c r="D1775" s="214">
        <v>0</v>
      </c>
      <c r="E1775" s="92"/>
    </row>
    <row r="1776" spans="1:5" ht="17.25" thickBot="1"/>
    <row r="1777" spans="1:7" ht="17.25" thickBot="1">
      <c r="A1777" s="1174" t="s">
        <v>856</v>
      </c>
      <c r="B1777" s="1175"/>
      <c r="C1777" s="1072" t="s">
        <v>533</v>
      </c>
      <c r="D1777" s="1176"/>
      <c r="E1777" s="520"/>
    </row>
    <row r="1778" spans="1:7" ht="17.25" thickBot="1">
      <c r="A1778" s="183" t="s">
        <v>540</v>
      </c>
      <c r="B1778" s="503" t="s">
        <v>547</v>
      </c>
      <c r="C1778" s="90" t="s">
        <v>535</v>
      </c>
      <c r="D1778" s="90" t="s">
        <v>536</v>
      </c>
      <c r="E1778" s="97" t="s">
        <v>537</v>
      </c>
    </row>
    <row r="1779" spans="1:7" ht="17.25" thickBot="1">
      <c r="A1779" s="511" t="s">
        <v>857</v>
      </c>
      <c r="B1779" s="109" t="s">
        <v>856</v>
      </c>
      <c r="C1779" s="214">
        <v>0</v>
      </c>
      <c r="D1779" s="214">
        <v>0</v>
      </c>
      <c r="E1779" s="92"/>
    </row>
    <row r="1780" spans="1:7" ht="17.25" thickBot="1"/>
    <row r="1781" spans="1:7" ht="17.25" thickBot="1">
      <c r="A1781" s="1174" t="s">
        <v>858</v>
      </c>
      <c r="B1781" s="1175"/>
      <c r="C1781" s="1072" t="s">
        <v>533</v>
      </c>
      <c r="D1781" s="1176"/>
      <c r="E1781" s="520"/>
    </row>
    <row r="1782" spans="1:7" ht="17.25" thickBot="1">
      <c r="A1782" s="183" t="s">
        <v>540</v>
      </c>
      <c r="B1782" s="503" t="s">
        <v>547</v>
      </c>
      <c r="C1782" s="90" t="s">
        <v>535</v>
      </c>
      <c r="D1782" s="90" t="s">
        <v>536</v>
      </c>
      <c r="E1782" s="97" t="s">
        <v>537</v>
      </c>
    </row>
    <row r="1783" spans="1:7" ht="17.25" thickBot="1">
      <c r="A1783" s="511" t="s">
        <v>859</v>
      </c>
      <c r="B1783" s="109" t="s">
        <v>858</v>
      </c>
      <c r="C1783" s="214">
        <v>0</v>
      </c>
      <c r="D1783" s="214">
        <v>0</v>
      </c>
      <c r="E1783" s="92"/>
    </row>
    <row r="1785" spans="1:7" ht="17.25" thickBot="1">
      <c r="A1785" s="152" t="s">
        <v>246</v>
      </c>
      <c r="B1785" s="495"/>
      <c r="C1785" s="495"/>
      <c r="D1785" s="495"/>
      <c r="E1785" s="495"/>
    </row>
    <row r="1786" spans="1:7" ht="17.25" thickBot="1">
      <c r="A1786" s="152"/>
      <c r="B1786" s="495"/>
      <c r="C1786" s="495"/>
      <c r="D1786" s="495"/>
      <c r="E1786" s="495"/>
    </row>
    <row r="1787" spans="1:7" ht="17.25" thickBot="1">
      <c r="A1787" s="152"/>
      <c r="B1787" s="495"/>
      <c r="C1787" s="495"/>
      <c r="D1787" s="495"/>
      <c r="E1787" s="495"/>
    </row>
    <row r="1788" spans="1:7" ht="17.25" thickBot="1">
      <c r="A1788" s="152"/>
      <c r="B1788" s="495"/>
      <c r="C1788" s="495"/>
      <c r="D1788" s="495"/>
      <c r="E1788" s="495"/>
    </row>
    <row r="1790" spans="1:7" s="698" customFormat="1" ht="18.75">
      <c r="A1790" s="1177" t="s">
        <v>860</v>
      </c>
      <c r="B1790" s="1177"/>
      <c r="C1790" s="1177"/>
      <c r="D1790" s="1177"/>
      <c r="E1790" s="1177"/>
      <c r="F1790" s="1178"/>
      <c r="G1790" s="1178"/>
    </row>
    <row r="1791" spans="1:7">
      <c r="A1791" s="1171"/>
      <c r="B1791" s="1171"/>
      <c r="C1791" s="1171"/>
      <c r="D1791" s="1172"/>
      <c r="E1791" s="1172"/>
      <c r="F1791" s="1172"/>
      <c r="G1791" s="1172"/>
    </row>
    <row r="1792" spans="1:7">
      <c r="A1792" s="1159" t="s">
        <v>3603</v>
      </c>
      <c r="B1792" s="1159"/>
      <c r="C1792" s="1159"/>
      <c r="D1792" s="1172"/>
      <c r="E1792" s="1172"/>
      <c r="F1792" s="1172"/>
      <c r="G1792" s="1172"/>
    </row>
    <row r="1793" spans="1:7" ht="15" customHeight="1">
      <c r="A1793" s="1160" t="s">
        <v>861</v>
      </c>
      <c r="B1793" s="1160"/>
      <c r="C1793" s="1160"/>
      <c r="D1793" s="1172"/>
      <c r="E1793" s="1172"/>
      <c r="F1793" s="1172"/>
      <c r="G1793" s="1172"/>
    </row>
    <row r="1794" spans="1:7" ht="15.75" customHeight="1" thickBot="1">
      <c r="A1794" s="1161"/>
      <c r="B1794" s="1161"/>
      <c r="C1794" s="1161"/>
      <c r="D1794" s="1173"/>
      <c r="E1794" s="1173"/>
      <c r="F1794" s="1173"/>
      <c r="G1794" s="1173"/>
    </row>
    <row r="1795" spans="1:7" ht="17.25" thickBot="1">
      <c r="A1795" s="1084" t="s">
        <v>862</v>
      </c>
      <c r="B1795" s="1085"/>
      <c r="C1795" s="1054" t="s">
        <v>533</v>
      </c>
      <c r="D1795" s="1055"/>
      <c r="E1795" s="403"/>
    </row>
    <row r="1796" spans="1:7" ht="17.25" thickBot="1">
      <c r="A1796" s="169" t="s">
        <v>534</v>
      </c>
      <c r="B1796" s="498" t="s">
        <v>175</v>
      </c>
      <c r="C1796" s="211" t="s">
        <v>535</v>
      </c>
      <c r="D1796" s="211" t="s">
        <v>536</v>
      </c>
      <c r="E1796" s="86" t="s">
        <v>537</v>
      </c>
    </row>
    <row r="1797" spans="1:7" ht="50.25" thickBot="1">
      <c r="A1797" s="198" t="s">
        <v>863</v>
      </c>
      <c r="B1797" s="111" t="s">
        <v>864</v>
      </c>
      <c r="C1797" s="214">
        <v>0</v>
      </c>
      <c r="D1797" s="214">
        <v>0</v>
      </c>
      <c r="E1797" s="114"/>
    </row>
    <row r="1798" spans="1:7">
      <c r="A1798" s="577"/>
      <c r="B1798" s="578"/>
      <c r="C1798" s="578"/>
      <c r="D1798" s="578"/>
      <c r="E1798" s="578"/>
      <c r="F1798" s="578"/>
      <c r="G1798" s="578"/>
    </row>
    <row r="1800" spans="1:7" ht="17.25" thickBot="1">
      <c r="A1800" s="152" t="s">
        <v>246</v>
      </c>
      <c r="B1800" s="495"/>
      <c r="C1800" s="495"/>
      <c r="D1800" s="495"/>
      <c r="E1800" s="495"/>
    </row>
    <row r="1801" spans="1:7" ht="17.25" thickBot="1">
      <c r="A1801" s="152"/>
      <c r="B1801" s="495"/>
      <c r="C1801" s="495"/>
      <c r="D1801" s="495"/>
      <c r="E1801" s="495"/>
    </row>
    <row r="1802" spans="1:7" ht="17.25" thickBot="1">
      <c r="A1802" s="152"/>
      <c r="B1802" s="495"/>
      <c r="C1802" s="495"/>
      <c r="D1802" s="495"/>
      <c r="E1802" s="495"/>
    </row>
    <row r="1803" spans="1:7" ht="17.25" thickBot="1">
      <c r="A1803" s="152"/>
      <c r="B1803" s="495"/>
      <c r="C1803" s="495"/>
      <c r="D1803" s="495"/>
      <c r="E1803" s="495"/>
    </row>
    <row r="1804" spans="1:7" ht="17.25" thickBot="1"/>
    <row r="1805" spans="1:7" ht="17.25" thickBot="1">
      <c r="A1805" s="1084" t="s">
        <v>865</v>
      </c>
      <c r="B1805" s="1085"/>
      <c r="C1805" s="1054" t="s">
        <v>533</v>
      </c>
      <c r="D1805" s="1055"/>
      <c r="E1805" s="529"/>
    </row>
    <row r="1806" spans="1:7" ht="17.25" thickBot="1">
      <c r="A1806" s="169" t="s">
        <v>534</v>
      </c>
      <c r="B1806" s="498" t="s">
        <v>175</v>
      </c>
      <c r="C1806" s="498" t="s">
        <v>535</v>
      </c>
      <c r="D1806" s="498" t="s">
        <v>536</v>
      </c>
      <c r="E1806" s="86" t="s">
        <v>537</v>
      </c>
    </row>
    <row r="1807" spans="1:7" ht="17.25" thickBot="1">
      <c r="A1807" s="182" t="s">
        <v>866</v>
      </c>
      <c r="B1807" s="111" t="s">
        <v>867</v>
      </c>
      <c r="C1807" s="214">
        <v>0</v>
      </c>
      <c r="D1807" s="214">
        <v>0</v>
      </c>
      <c r="E1807" s="114"/>
    </row>
    <row r="1809" spans="1:5" ht="17.25" thickBot="1">
      <c r="A1809" s="152" t="s">
        <v>246</v>
      </c>
      <c r="B1809" s="495"/>
      <c r="C1809" s="495"/>
      <c r="D1809" s="495"/>
      <c r="E1809" s="495"/>
    </row>
    <row r="1810" spans="1:5" ht="17.25" thickBot="1">
      <c r="A1810" s="152"/>
      <c r="B1810" s="495"/>
      <c r="C1810" s="495"/>
      <c r="D1810" s="495"/>
      <c r="E1810" s="495"/>
    </row>
    <row r="1811" spans="1:5" ht="17.25" thickBot="1">
      <c r="A1811" s="152"/>
      <c r="B1811" s="495"/>
      <c r="C1811" s="495"/>
      <c r="D1811" s="495"/>
      <c r="E1811" s="495"/>
    </row>
    <row r="1812" spans="1:5" ht="17.25" thickBot="1">
      <c r="A1812" s="152"/>
      <c r="B1812" s="495"/>
      <c r="C1812" s="495"/>
      <c r="D1812" s="495"/>
      <c r="E1812" s="495"/>
    </row>
    <row r="1813" spans="1:5" ht="17.25" thickBot="1"/>
    <row r="1814" spans="1:5" ht="17.25" thickBot="1">
      <c r="A1814" s="1084" t="s">
        <v>868</v>
      </c>
      <c r="B1814" s="1085"/>
      <c r="C1814" s="1054" t="s">
        <v>533</v>
      </c>
      <c r="D1814" s="1055"/>
      <c r="E1814" s="529"/>
    </row>
    <row r="1815" spans="1:5" ht="17.25" thickBot="1">
      <c r="A1815" s="169" t="s">
        <v>534</v>
      </c>
      <c r="B1815" s="498" t="s">
        <v>175</v>
      </c>
      <c r="C1815" s="498" t="s">
        <v>535</v>
      </c>
      <c r="D1815" s="498" t="s">
        <v>536</v>
      </c>
      <c r="E1815" s="86" t="s">
        <v>537</v>
      </c>
    </row>
    <row r="1816" spans="1:5" ht="17.25" thickBot="1">
      <c r="A1816" s="182" t="s">
        <v>869</v>
      </c>
      <c r="B1816" s="111" t="s">
        <v>870</v>
      </c>
      <c r="C1816" s="214">
        <v>0</v>
      </c>
      <c r="D1816" s="214">
        <v>0</v>
      </c>
      <c r="E1816" s="114"/>
    </row>
    <row r="1818" spans="1:5" ht="17.25" thickBot="1">
      <c r="A1818" s="152" t="s">
        <v>246</v>
      </c>
      <c r="B1818" s="495"/>
      <c r="C1818" s="495"/>
      <c r="D1818" s="495"/>
      <c r="E1818" s="495"/>
    </row>
    <row r="1819" spans="1:5" ht="17.25" thickBot="1">
      <c r="A1819" s="152"/>
      <c r="B1819" s="495"/>
      <c r="C1819" s="495"/>
      <c r="D1819" s="495"/>
      <c r="E1819" s="495"/>
    </row>
    <row r="1820" spans="1:5" ht="17.25" thickBot="1">
      <c r="A1820" s="152"/>
      <c r="B1820" s="495"/>
      <c r="C1820" s="495"/>
      <c r="D1820" s="495"/>
      <c r="E1820" s="495"/>
    </row>
    <row r="1821" spans="1:5" ht="17.25" thickBot="1">
      <c r="A1821" s="152"/>
      <c r="B1821" s="495"/>
      <c r="C1821" s="495"/>
      <c r="D1821" s="495"/>
      <c r="E1821" s="495"/>
    </row>
    <row r="1822" spans="1:5" ht="17.25" thickBot="1"/>
    <row r="1823" spans="1:5" ht="17.25" thickBot="1">
      <c r="A1823" s="1084" t="s">
        <v>871</v>
      </c>
      <c r="B1823" s="1085"/>
      <c r="C1823" s="1054" t="s">
        <v>533</v>
      </c>
      <c r="D1823" s="1055"/>
      <c r="E1823" s="529"/>
    </row>
    <row r="1824" spans="1:5" ht="17.25" thickBot="1">
      <c r="A1824" s="169" t="s">
        <v>534</v>
      </c>
      <c r="B1824" s="498" t="s">
        <v>175</v>
      </c>
      <c r="C1824" s="498" t="s">
        <v>535</v>
      </c>
      <c r="D1824" s="498" t="s">
        <v>536</v>
      </c>
      <c r="E1824" s="86" t="s">
        <v>537</v>
      </c>
    </row>
    <row r="1825" spans="1:5" ht="50.25" thickBot="1">
      <c r="A1825" s="198" t="s">
        <v>872</v>
      </c>
      <c r="B1825" s="111" t="s">
        <v>873</v>
      </c>
      <c r="C1825" s="214">
        <v>0</v>
      </c>
      <c r="D1825" s="214">
        <v>0</v>
      </c>
      <c r="E1825" s="114"/>
    </row>
    <row r="1827" spans="1:5" ht="17.25" thickBot="1">
      <c r="A1827" s="152" t="s">
        <v>246</v>
      </c>
      <c r="B1827" s="495"/>
      <c r="C1827" s="495"/>
      <c r="D1827" s="495"/>
      <c r="E1827" s="495"/>
    </row>
    <row r="1828" spans="1:5" ht="17.25" thickBot="1">
      <c r="A1828" s="152"/>
      <c r="B1828" s="495"/>
      <c r="C1828" s="495"/>
      <c r="D1828" s="495"/>
      <c r="E1828" s="495"/>
    </row>
    <row r="1829" spans="1:5" ht="17.25" thickBot="1">
      <c r="A1829" s="152"/>
      <c r="B1829" s="495"/>
      <c r="C1829" s="495"/>
      <c r="D1829" s="495"/>
      <c r="E1829" s="495"/>
    </row>
    <row r="1830" spans="1:5" ht="17.25" thickBot="1">
      <c r="A1830" s="152"/>
      <c r="B1830" s="495"/>
      <c r="C1830" s="495"/>
      <c r="D1830" s="495"/>
      <c r="E1830" s="495"/>
    </row>
    <row r="1831" spans="1:5" ht="17.25" thickBot="1"/>
    <row r="1832" spans="1:5" ht="17.25" thickBot="1">
      <c r="A1832" s="1084" t="s">
        <v>874</v>
      </c>
      <c r="B1832" s="1085"/>
      <c r="C1832" s="1054" t="s">
        <v>533</v>
      </c>
      <c r="D1832" s="1055"/>
      <c r="E1832" s="529"/>
    </row>
    <row r="1833" spans="1:5" ht="17.25" thickBot="1">
      <c r="A1833" s="169" t="s">
        <v>534</v>
      </c>
      <c r="B1833" s="498" t="s">
        <v>175</v>
      </c>
      <c r="C1833" s="498" t="s">
        <v>535</v>
      </c>
      <c r="D1833" s="498" t="s">
        <v>536</v>
      </c>
      <c r="E1833" s="86" t="s">
        <v>537</v>
      </c>
    </row>
    <row r="1834" spans="1:5" ht="17.25" thickBot="1">
      <c r="A1834" s="182" t="s">
        <v>875</v>
      </c>
      <c r="B1834" s="111" t="s">
        <v>876</v>
      </c>
      <c r="C1834" s="214">
        <v>0</v>
      </c>
      <c r="D1834" s="214">
        <v>0</v>
      </c>
      <c r="E1834" s="114"/>
    </row>
    <row r="1835" spans="1:5" ht="17.25" thickBot="1">
      <c r="A1835" s="182" t="s">
        <v>714</v>
      </c>
      <c r="B1835" s="1153"/>
      <c r="C1835" s="1170"/>
      <c r="D1835" s="1170"/>
      <c r="E1835" s="1154"/>
    </row>
    <row r="1837" spans="1:5" ht="17.25" thickBot="1">
      <c r="A1837" s="152" t="s">
        <v>246</v>
      </c>
      <c r="B1837" s="495"/>
      <c r="C1837" s="495"/>
      <c r="D1837" s="495"/>
      <c r="E1837" s="495"/>
    </row>
    <row r="1838" spans="1:5" ht="17.25" thickBot="1">
      <c r="A1838" s="152"/>
      <c r="B1838" s="495"/>
      <c r="C1838" s="495"/>
      <c r="D1838" s="495"/>
      <c r="E1838" s="495"/>
    </row>
    <row r="1839" spans="1:5" ht="17.25" thickBot="1">
      <c r="A1839" s="152"/>
      <c r="B1839" s="495"/>
      <c r="C1839" s="495"/>
      <c r="D1839" s="495"/>
      <c r="E1839" s="495"/>
    </row>
    <row r="1840" spans="1:5" ht="17.25" thickBot="1">
      <c r="A1840" s="152"/>
      <c r="B1840" s="495"/>
      <c r="C1840" s="495"/>
      <c r="D1840" s="495"/>
      <c r="E1840" s="495"/>
    </row>
    <row r="1841" spans="1:10" ht="17.25" thickBot="1"/>
    <row r="1842" spans="1:10" ht="17.25" thickBot="1">
      <c r="A1842" s="1084" t="s">
        <v>877</v>
      </c>
      <c r="B1842" s="1085"/>
      <c r="C1842" s="1054" t="s">
        <v>533</v>
      </c>
      <c r="D1842" s="1055"/>
      <c r="E1842" s="529"/>
    </row>
    <row r="1843" spans="1:10" ht="17.25" thickBot="1">
      <c r="A1843" s="169" t="s">
        <v>534</v>
      </c>
      <c r="B1843" s="498" t="s">
        <v>175</v>
      </c>
      <c r="C1843" s="498" t="s">
        <v>535</v>
      </c>
      <c r="D1843" s="498" t="s">
        <v>536</v>
      </c>
      <c r="E1843" s="86" t="s">
        <v>537</v>
      </c>
    </row>
    <row r="1844" spans="1:10" ht="17.25" thickBot="1">
      <c r="A1844" s="182" t="s">
        <v>878</v>
      </c>
      <c r="B1844" s="111" t="s">
        <v>879</v>
      </c>
      <c r="C1844" s="214">
        <v>0</v>
      </c>
      <c r="D1844" s="214">
        <v>0</v>
      </c>
      <c r="E1844" s="114"/>
    </row>
    <row r="1846" spans="1:10" ht="17.25" thickBot="1">
      <c r="A1846" s="152" t="s">
        <v>246</v>
      </c>
      <c r="B1846" s="495"/>
      <c r="C1846" s="495"/>
      <c r="D1846" s="495"/>
      <c r="E1846" s="495"/>
    </row>
    <row r="1847" spans="1:10" ht="17.25" thickBot="1">
      <c r="A1847" s="152"/>
      <c r="B1847" s="495"/>
      <c r="C1847" s="495"/>
      <c r="D1847" s="495"/>
      <c r="E1847" s="495"/>
    </row>
    <row r="1848" spans="1:10" ht="17.25" thickBot="1">
      <c r="A1848" s="152"/>
      <c r="B1848" s="495"/>
      <c r="C1848" s="495"/>
      <c r="D1848" s="495"/>
      <c r="E1848" s="495"/>
    </row>
    <row r="1849" spans="1:10" ht="17.25" thickBot="1">
      <c r="A1849" s="152"/>
      <c r="B1849" s="495"/>
      <c r="C1849" s="495"/>
      <c r="D1849" s="495"/>
      <c r="E1849" s="495"/>
    </row>
    <row r="1850" spans="1:10" ht="17.25" thickBot="1"/>
    <row r="1851" spans="1:10" ht="17.25" thickBot="1">
      <c r="A1851" s="1084" t="s">
        <v>880</v>
      </c>
      <c r="B1851" s="1085"/>
      <c r="C1851" s="1054" t="s">
        <v>533</v>
      </c>
      <c r="D1851" s="1055"/>
      <c r="E1851" s="529"/>
    </row>
    <row r="1852" spans="1:10" ht="17.25" thickBot="1">
      <c r="A1852" s="169" t="s">
        <v>534</v>
      </c>
      <c r="B1852" s="498" t="s">
        <v>175</v>
      </c>
      <c r="C1852" s="498" t="s">
        <v>535</v>
      </c>
      <c r="D1852" s="498" t="s">
        <v>536</v>
      </c>
      <c r="E1852" s="86" t="s">
        <v>537</v>
      </c>
    </row>
    <row r="1853" spans="1:10" ht="17.25" thickBot="1">
      <c r="A1853" s="182" t="s">
        <v>881</v>
      </c>
      <c r="B1853" s="111" t="s">
        <v>882</v>
      </c>
      <c r="C1853" s="214">
        <v>0</v>
      </c>
      <c r="D1853" s="214">
        <v>0</v>
      </c>
      <c r="E1853" s="114"/>
    </row>
    <row r="1855" spans="1:10" ht="17.25" thickBot="1">
      <c r="A1855" s="152" t="s">
        <v>246</v>
      </c>
      <c r="B1855" s="1093"/>
      <c r="C1855" s="1093"/>
      <c r="D1855" s="495"/>
      <c r="E1855" s="1093"/>
      <c r="F1855" s="1090"/>
      <c r="G1855" s="1090"/>
      <c r="H1855" s="1090"/>
      <c r="I1855" s="1090"/>
      <c r="J1855" s="674"/>
    </row>
    <row r="1856" spans="1:10" ht="17.25" thickBot="1">
      <c r="A1856" s="152"/>
      <c r="B1856" s="1086"/>
      <c r="C1856" s="1086"/>
      <c r="D1856" s="495"/>
      <c r="E1856" s="199"/>
      <c r="F1856" s="200"/>
      <c r="G1856" s="200"/>
      <c r="H1856" s="1090"/>
      <c r="I1856" s="1090"/>
      <c r="J1856" s="674"/>
    </row>
    <row r="1857" spans="1:10" ht="17.25" thickBot="1">
      <c r="A1857" s="152"/>
      <c r="B1857" s="1086"/>
      <c r="C1857" s="1086"/>
      <c r="D1857" s="495"/>
      <c r="E1857" s="199"/>
      <c r="F1857" s="200"/>
      <c r="G1857" s="200"/>
      <c r="H1857" s="1090"/>
      <c r="I1857" s="1090"/>
      <c r="J1857" s="674"/>
    </row>
    <row r="1858" spans="1:10" ht="17.25" thickBot="1">
      <c r="A1858" s="152"/>
      <c r="B1858" s="1086"/>
      <c r="C1858" s="1086"/>
      <c r="D1858" s="495"/>
      <c r="E1858" s="1086"/>
      <c r="F1858" s="1093"/>
      <c r="G1858" s="1093"/>
      <c r="H1858" s="1090"/>
      <c r="I1858" s="1090"/>
      <c r="J1858" s="674"/>
    </row>
    <row r="1859" spans="1:10" ht="17.25" thickBot="1">
      <c r="A1859" s="734" t="s">
        <v>883</v>
      </c>
      <c r="B1859" s="240"/>
      <c r="C1859" s="240"/>
      <c r="D1859" s="1054" t="s">
        <v>533</v>
      </c>
      <c r="E1859" s="1055"/>
      <c r="F1859" s="1167"/>
      <c r="G1859" s="1168"/>
      <c r="H1859" s="670"/>
      <c r="I1859" s="670"/>
      <c r="J1859" s="670"/>
    </row>
    <row r="1860" spans="1:10" ht="17.25" thickBot="1">
      <c r="A1860" s="1074" t="s">
        <v>534</v>
      </c>
      <c r="B1860" s="1157"/>
      <c r="C1860" s="211" t="s">
        <v>175</v>
      </c>
      <c r="D1860" s="30" t="s">
        <v>535</v>
      </c>
      <c r="E1860" s="211" t="s">
        <v>536</v>
      </c>
      <c r="F1860" s="1054" t="s">
        <v>537</v>
      </c>
      <c r="G1860" s="1055"/>
    </row>
    <row r="1861" spans="1:10" ht="17.25" thickBot="1">
      <c r="A1861" s="1153" t="s">
        <v>884</v>
      </c>
      <c r="B1861" s="1154"/>
      <c r="C1861" s="239" t="s">
        <v>885</v>
      </c>
      <c r="D1861" s="214">
        <v>0</v>
      </c>
      <c r="E1861" s="214">
        <v>0</v>
      </c>
      <c r="F1861" s="1155"/>
      <c r="G1861" s="1156"/>
    </row>
    <row r="1862" spans="1:10">
      <c r="A1862" s="577"/>
      <c r="B1862" s="578"/>
      <c r="C1862" s="578"/>
      <c r="D1862" s="578"/>
      <c r="E1862" s="578"/>
      <c r="F1862" s="578"/>
      <c r="G1862" s="578"/>
      <c r="H1862" s="578"/>
      <c r="I1862" s="578"/>
      <c r="J1862" s="578"/>
    </row>
    <row r="1864" spans="1:10" ht="17.25" thickBot="1">
      <c r="A1864" s="152" t="s">
        <v>246</v>
      </c>
      <c r="B1864" s="1093"/>
      <c r="C1864" s="1093"/>
      <c r="D1864" s="495"/>
      <c r="E1864" s="1093"/>
      <c r="F1864" s="1093"/>
      <c r="G1864" s="1093"/>
      <c r="H1864" s="1090"/>
      <c r="I1864" s="1090"/>
      <c r="J1864" s="649"/>
    </row>
    <row r="1865" spans="1:10" ht="17.25" thickBot="1">
      <c r="A1865" s="152"/>
      <c r="B1865" s="1086"/>
      <c r="C1865" s="1086"/>
      <c r="D1865" s="495"/>
      <c r="E1865" s="1086"/>
      <c r="F1865" s="1086"/>
      <c r="G1865" s="1086"/>
      <c r="H1865" s="1090"/>
      <c r="I1865" s="1090"/>
      <c r="J1865" s="649"/>
    </row>
    <row r="1866" spans="1:10" ht="17.25" thickBot="1">
      <c r="A1866" s="152"/>
      <c r="B1866" s="1086"/>
      <c r="C1866" s="1086"/>
      <c r="D1866" s="495"/>
      <c r="E1866" s="1086"/>
      <c r="F1866" s="1086"/>
      <c r="G1866" s="1086"/>
      <c r="H1866" s="1090"/>
      <c r="I1866" s="1090"/>
      <c r="J1866" s="649"/>
    </row>
    <row r="1867" spans="1:10" ht="17.25" thickBot="1">
      <c r="A1867" s="152"/>
      <c r="B1867" s="1086"/>
      <c r="C1867" s="1086"/>
      <c r="D1867" s="495"/>
      <c r="E1867" s="1086"/>
      <c r="F1867" s="1086"/>
      <c r="G1867" s="1086"/>
      <c r="H1867" s="1090"/>
      <c r="I1867" s="1090"/>
      <c r="J1867" s="674"/>
    </row>
    <row r="1868" spans="1:10" ht="17.25" thickBot="1">
      <c r="A1868" s="734" t="s">
        <v>886</v>
      </c>
      <c r="B1868" s="240"/>
      <c r="C1868" s="240"/>
      <c r="D1868" s="1054" t="s">
        <v>533</v>
      </c>
      <c r="E1868" s="1055"/>
      <c r="F1868" s="1167"/>
      <c r="G1868" s="1168"/>
      <c r="H1868" s="670"/>
      <c r="I1868" s="670"/>
      <c r="J1868" s="670"/>
    </row>
    <row r="1869" spans="1:10" ht="17.25" thickBot="1">
      <c r="A1869" s="1074" t="s">
        <v>534</v>
      </c>
      <c r="B1869" s="1157"/>
      <c r="C1869" s="211" t="s">
        <v>175</v>
      </c>
      <c r="D1869" s="30" t="s">
        <v>535</v>
      </c>
      <c r="E1869" s="211" t="s">
        <v>536</v>
      </c>
      <c r="F1869" s="1054" t="s">
        <v>537</v>
      </c>
      <c r="G1869" s="1055"/>
    </row>
    <row r="1870" spans="1:10" ht="17.25" thickBot="1">
      <c r="A1870" s="1153" t="s">
        <v>887</v>
      </c>
      <c r="B1870" s="1154"/>
      <c r="C1870" s="239" t="s">
        <v>888</v>
      </c>
      <c r="D1870" s="214">
        <v>0</v>
      </c>
      <c r="E1870" s="214">
        <v>0</v>
      </c>
      <c r="F1870" s="1155"/>
      <c r="G1870" s="1169"/>
      <c r="H1870" s="670"/>
      <c r="I1870" s="670"/>
    </row>
    <row r="1871" spans="1:10" ht="17.25" thickBot="1">
      <c r="A1871" s="152" t="s">
        <v>246</v>
      </c>
      <c r="B1871" s="1086"/>
      <c r="C1871" s="1086"/>
      <c r="D1871" s="495"/>
      <c r="E1871" s="1086"/>
      <c r="F1871" s="1086"/>
      <c r="G1871" s="1086"/>
      <c r="H1871" s="1090"/>
      <c r="I1871" s="1090"/>
      <c r="J1871" s="649"/>
    </row>
    <row r="1872" spans="1:10" ht="17.25" thickBot="1">
      <c r="A1872" s="152"/>
      <c r="B1872" s="1086"/>
      <c r="C1872" s="1086"/>
      <c r="D1872" s="495"/>
      <c r="E1872" s="1086"/>
      <c r="F1872" s="1086"/>
      <c r="G1872" s="1086"/>
      <c r="H1872" s="1090"/>
      <c r="I1872" s="1090"/>
      <c r="J1872" s="649"/>
    </row>
    <row r="1873" spans="1:10" ht="17.25" thickBot="1">
      <c r="A1873" s="152"/>
      <c r="B1873" s="1086"/>
      <c r="C1873" s="1086"/>
      <c r="D1873" s="495"/>
      <c r="E1873" s="1086"/>
      <c r="F1873" s="1086"/>
      <c r="G1873" s="1086"/>
      <c r="H1873" s="1090"/>
      <c r="I1873" s="1090"/>
      <c r="J1873" s="649"/>
    </row>
    <row r="1874" spans="1:10" ht="17.25" thickBot="1">
      <c r="A1874" s="152"/>
      <c r="B1874" s="1086"/>
      <c r="C1874" s="1086"/>
      <c r="D1874" s="495"/>
      <c r="E1874" s="1086"/>
      <c r="F1874" s="1086"/>
      <c r="G1874" s="1086"/>
      <c r="H1874" s="1090"/>
      <c r="I1874" s="1090"/>
      <c r="J1874" s="674"/>
    </row>
    <row r="1875" spans="1:10" ht="17.25" thickBot="1">
      <c r="A1875" s="734" t="s">
        <v>889</v>
      </c>
      <c r="B1875" s="240"/>
      <c r="C1875" s="240"/>
      <c r="D1875" s="1054" t="s">
        <v>533</v>
      </c>
      <c r="E1875" s="1055"/>
      <c r="F1875" s="1167"/>
      <c r="G1875" s="1168"/>
      <c r="H1875" s="670"/>
      <c r="I1875" s="670"/>
      <c r="J1875" s="670"/>
    </row>
    <row r="1876" spans="1:10" ht="17.25" thickBot="1">
      <c r="A1876" s="211" t="s">
        <v>534</v>
      </c>
      <c r="B1876" s="212"/>
      <c r="C1876" s="211" t="s">
        <v>175</v>
      </c>
      <c r="D1876" s="30" t="s">
        <v>535</v>
      </c>
      <c r="E1876" s="211" t="s">
        <v>536</v>
      </c>
      <c r="F1876" s="1054" t="s">
        <v>537</v>
      </c>
      <c r="G1876" s="1055"/>
    </row>
    <row r="1877" spans="1:10" ht="17.25" thickBot="1">
      <c r="A1877" s="239" t="s">
        <v>890</v>
      </c>
      <c r="B1877" s="402"/>
      <c r="C1877" s="239" t="s">
        <v>234</v>
      </c>
      <c r="D1877" s="214">
        <v>0</v>
      </c>
      <c r="E1877" s="214">
        <v>0</v>
      </c>
      <c r="F1877" s="1155"/>
      <c r="G1877" s="1156"/>
    </row>
    <row r="1878" spans="1:10">
      <c r="A1878" s="577"/>
      <c r="B1878" s="578"/>
      <c r="C1878" s="578"/>
      <c r="D1878" s="578"/>
      <c r="E1878" s="578"/>
      <c r="F1878" s="578"/>
      <c r="G1878" s="578"/>
      <c r="H1878" s="578"/>
      <c r="I1878" s="578"/>
      <c r="J1878" s="578"/>
    </row>
    <row r="1880" spans="1:10" ht="17.25" thickBot="1">
      <c r="A1880" s="152" t="s">
        <v>246</v>
      </c>
      <c r="B1880" s="1093"/>
      <c r="C1880" s="1093"/>
      <c r="D1880" s="495"/>
      <c r="E1880" s="1093"/>
      <c r="F1880" s="1093"/>
      <c r="G1880" s="1093"/>
      <c r="H1880" s="1090"/>
      <c r="I1880" s="1090"/>
      <c r="J1880" s="649"/>
    </row>
    <row r="1881" spans="1:10" ht="17.25" thickBot="1">
      <c r="A1881" s="152"/>
      <c r="B1881" s="1086"/>
      <c r="C1881" s="1086"/>
      <c r="D1881" s="495"/>
      <c r="E1881" s="1086"/>
      <c r="F1881" s="1086"/>
      <c r="G1881" s="1086"/>
      <c r="H1881" s="1090"/>
      <c r="I1881" s="1090"/>
      <c r="J1881" s="649"/>
    </row>
    <row r="1882" spans="1:10" ht="17.25" thickBot="1">
      <c r="A1882" s="152"/>
      <c r="B1882" s="1086"/>
      <c r="C1882" s="1086"/>
      <c r="D1882" s="495"/>
      <c r="E1882" s="1086"/>
      <c r="F1882" s="1086"/>
      <c r="G1882" s="1086"/>
      <c r="H1882" s="1090"/>
      <c r="I1882" s="1090"/>
      <c r="J1882" s="649"/>
    </row>
    <row r="1883" spans="1:10" ht="17.25" thickBot="1">
      <c r="A1883" s="152"/>
      <c r="B1883" s="1086"/>
      <c r="C1883" s="1086"/>
      <c r="D1883" s="495"/>
      <c r="E1883" s="199"/>
      <c r="F1883" s="199"/>
      <c r="G1883" s="199"/>
      <c r="H1883" s="1090"/>
      <c r="I1883" s="1090"/>
      <c r="J1883" s="674"/>
    </row>
    <row r="1884" spans="1:10" ht="17.25" thickBot="1">
      <c r="A1884" s="734" t="s">
        <v>891</v>
      </c>
      <c r="B1884" s="240"/>
      <c r="C1884" s="240"/>
      <c r="D1884" s="1054" t="s">
        <v>533</v>
      </c>
      <c r="E1884" s="1055"/>
      <c r="F1884" s="1167"/>
      <c r="G1884" s="1168"/>
      <c r="H1884" s="670"/>
      <c r="I1884" s="670"/>
      <c r="J1884" s="670"/>
    </row>
    <row r="1885" spans="1:10" ht="17.25" thickBot="1">
      <c r="A1885" s="1074" t="s">
        <v>534</v>
      </c>
      <c r="B1885" s="1157"/>
      <c r="C1885" s="211" t="s">
        <v>175</v>
      </c>
      <c r="D1885" s="30" t="s">
        <v>535</v>
      </c>
      <c r="E1885" s="211" t="s">
        <v>536</v>
      </c>
      <c r="F1885" s="1054" t="s">
        <v>537</v>
      </c>
      <c r="G1885" s="1055"/>
    </row>
    <row r="1886" spans="1:10" ht="17.25" thickBot="1">
      <c r="A1886" s="1153" t="s">
        <v>892</v>
      </c>
      <c r="B1886" s="1166"/>
      <c r="C1886" s="239" t="s">
        <v>893</v>
      </c>
      <c r="D1886" s="214">
        <v>0</v>
      </c>
      <c r="E1886" s="214">
        <v>0</v>
      </c>
      <c r="F1886" s="1155"/>
      <c r="G1886" s="1156"/>
    </row>
    <row r="1887" spans="1:10">
      <c r="A1887" s="577"/>
      <c r="B1887" s="578"/>
      <c r="C1887" s="578"/>
      <c r="D1887" s="578"/>
      <c r="E1887" s="578"/>
      <c r="F1887" s="578"/>
      <c r="G1887" s="578"/>
      <c r="H1887" s="578"/>
      <c r="I1887" s="578"/>
      <c r="J1887" s="578"/>
    </row>
    <row r="1889" spans="1:10" ht="17.25" thickBot="1">
      <c r="A1889" s="152" t="s">
        <v>246</v>
      </c>
      <c r="B1889" s="1093"/>
      <c r="C1889" s="1093"/>
      <c r="D1889" s="495"/>
      <c r="E1889" s="1093"/>
      <c r="F1889" s="1093"/>
      <c r="G1889" s="1093"/>
      <c r="H1889" s="1090"/>
      <c r="I1889" s="1090"/>
      <c r="J1889" s="649"/>
    </row>
    <row r="1890" spans="1:10" ht="17.25" thickBot="1">
      <c r="A1890" s="152"/>
      <c r="B1890" s="1086"/>
      <c r="C1890" s="1086"/>
      <c r="D1890" s="495"/>
      <c r="E1890" s="1086"/>
      <c r="F1890" s="1086"/>
      <c r="G1890" s="1086"/>
      <c r="H1890" s="1090"/>
      <c r="I1890" s="1090"/>
      <c r="J1890" s="649"/>
    </row>
    <row r="1891" spans="1:10" ht="17.25" thickBot="1">
      <c r="A1891" s="152"/>
      <c r="B1891" s="1086"/>
      <c r="C1891" s="1086"/>
      <c r="D1891" s="495"/>
      <c r="E1891" s="1086"/>
      <c r="F1891" s="1086"/>
      <c r="G1891" s="1086"/>
      <c r="H1891" s="1090"/>
      <c r="I1891" s="1090"/>
      <c r="J1891" s="649"/>
    </row>
    <row r="1892" spans="1:10" ht="17.25" thickBot="1">
      <c r="A1892" s="152"/>
      <c r="B1892" s="1086"/>
      <c r="C1892" s="1086"/>
      <c r="D1892" s="495"/>
      <c r="E1892" s="1086"/>
      <c r="F1892" s="1086"/>
      <c r="G1892" s="1086"/>
      <c r="H1892" s="1090"/>
      <c r="I1892" s="1090"/>
      <c r="J1892" s="674"/>
    </row>
    <row r="1893" spans="1:10" ht="17.25" thickBot="1">
      <c r="A1893" s="734" t="s">
        <v>894</v>
      </c>
      <c r="B1893" s="240"/>
      <c r="C1893" s="240"/>
      <c r="D1893" s="1054" t="s">
        <v>533</v>
      </c>
      <c r="E1893" s="1055"/>
      <c r="F1893" s="1167"/>
      <c r="G1893" s="1168"/>
      <c r="H1893" s="670"/>
      <c r="I1893" s="670"/>
      <c r="J1893" s="670"/>
    </row>
    <row r="1894" spans="1:10" ht="17.25" thickBot="1">
      <c r="A1894" s="1074" t="s">
        <v>534</v>
      </c>
      <c r="B1894" s="1157"/>
      <c r="C1894" s="211" t="s">
        <v>175</v>
      </c>
      <c r="D1894" s="498" t="s">
        <v>535</v>
      </c>
      <c r="E1894" s="211" t="s">
        <v>536</v>
      </c>
      <c r="F1894" s="1054" t="s">
        <v>537</v>
      </c>
      <c r="G1894" s="1055"/>
    </row>
    <row r="1895" spans="1:10" ht="17.25" thickBot="1">
      <c r="A1895" s="1153" t="s">
        <v>895</v>
      </c>
      <c r="B1895" s="1154"/>
      <c r="C1895" s="239" t="s">
        <v>896</v>
      </c>
      <c r="D1895" s="214">
        <v>0</v>
      </c>
      <c r="E1895" s="214">
        <v>0</v>
      </c>
      <c r="F1895" s="1155"/>
      <c r="G1895" s="1156"/>
    </row>
    <row r="1896" spans="1:10">
      <c r="A1896" s="577"/>
      <c r="B1896" s="578"/>
      <c r="C1896" s="578"/>
      <c r="D1896" s="578"/>
      <c r="E1896" s="578"/>
      <c r="F1896" s="578"/>
      <c r="G1896" s="578"/>
      <c r="H1896" s="578"/>
      <c r="I1896" s="578"/>
      <c r="J1896" s="578"/>
    </row>
    <row r="1898" spans="1:10" ht="17.25" thickBot="1">
      <c r="A1898" s="152" t="s">
        <v>246</v>
      </c>
      <c r="B1898" s="495"/>
      <c r="C1898" s="495"/>
      <c r="D1898" s="495"/>
      <c r="E1898" s="495"/>
      <c r="F1898" s="495"/>
      <c r="G1898" s="495"/>
    </row>
    <row r="1899" spans="1:10" ht="17.25" thickBot="1">
      <c r="A1899" s="152"/>
      <c r="B1899" s="495"/>
      <c r="C1899" s="495"/>
      <c r="D1899" s="495"/>
      <c r="E1899" s="495"/>
      <c r="F1899" s="495"/>
      <c r="G1899" s="495"/>
    </row>
    <row r="1900" spans="1:10" ht="17.25" thickBot="1">
      <c r="A1900" s="152"/>
      <c r="B1900" s="495"/>
      <c r="C1900" s="495"/>
      <c r="D1900" s="495"/>
      <c r="E1900" s="495"/>
      <c r="F1900" s="495"/>
      <c r="G1900" s="495"/>
    </row>
    <row r="1901" spans="1:10" ht="17.25" thickBot="1"/>
    <row r="1902" spans="1:10" ht="17.25" thickBot="1">
      <c r="A1902" s="1084" t="s">
        <v>897</v>
      </c>
      <c r="B1902" s="1085"/>
      <c r="C1902" s="1054" t="s">
        <v>533</v>
      </c>
      <c r="D1902" s="1055"/>
      <c r="E1902" s="529"/>
    </row>
    <row r="1903" spans="1:10" ht="17.25" thickBot="1">
      <c r="A1903" s="169" t="s">
        <v>534</v>
      </c>
      <c r="B1903" s="498" t="s">
        <v>175</v>
      </c>
      <c r="C1903" s="498" t="s">
        <v>535</v>
      </c>
      <c r="D1903" s="498" t="s">
        <v>536</v>
      </c>
      <c r="E1903" s="86" t="s">
        <v>537</v>
      </c>
    </row>
    <row r="1904" spans="1:10" ht="33.75" thickBot="1">
      <c r="A1904" s="198" t="s">
        <v>898</v>
      </c>
      <c r="B1904" s="111" t="s">
        <v>899</v>
      </c>
      <c r="C1904" s="214">
        <v>0</v>
      </c>
      <c r="D1904" s="214">
        <v>0</v>
      </c>
      <c r="E1904" s="114"/>
    </row>
    <row r="1906" spans="1:5" ht="17.25" thickBot="1">
      <c r="A1906" s="152" t="s">
        <v>246</v>
      </c>
      <c r="B1906" s="495"/>
      <c r="C1906" s="495"/>
      <c r="D1906" s="495"/>
      <c r="E1906" s="495"/>
    </row>
    <row r="1907" spans="1:5" ht="17.25" thickBot="1">
      <c r="A1907" s="152"/>
      <c r="B1907" s="495"/>
      <c r="C1907" s="495"/>
      <c r="D1907" s="495"/>
      <c r="E1907" s="495"/>
    </row>
    <row r="1908" spans="1:5" ht="17.25" thickBot="1">
      <c r="A1908" s="152"/>
      <c r="B1908" s="495"/>
      <c r="C1908" s="495"/>
      <c r="D1908" s="495"/>
      <c r="E1908" s="495"/>
    </row>
    <row r="1909" spans="1:5" ht="17.25" thickBot="1"/>
    <row r="1910" spans="1:5" ht="17.25" thickBot="1">
      <c r="A1910" s="1084" t="s">
        <v>900</v>
      </c>
      <c r="B1910" s="1085"/>
      <c r="C1910" s="1054" t="s">
        <v>533</v>
      </c>
      <c r="D1910" s="1055"/>
      <c r="E1910" s="529"/>
    </row>
    <row r="1911" spans="1:5" ht="17.25" thickBot="1">
      <c r="A1911" s="169" t="s">
        <v>534</v>
      </c>
      <c r="B1911" s="498" t="s">
        <v>175</v>
      </c>
      <c r="C1911" s="498" t="s">
        <v>535</v>
      </c>
      <c r="D1911" s="498" t="s">
        <v>536</v>
      </c>
      <c r="E1911" s="86" t="s">
        <v>537</v>
      </c>
    </row>
    <row r="1912" spans="1:5" ht="33.75" thickBot="1">
      <c r="A1912" s="198" t="s">
        <v>901</v>
      </c>
      <c r="B1912" s="111" t="s">
        <v>902</v>
      </c>
      <c r="C1912" s="214">
        <v>0</v>
      </c>
      <c r="D1912" s="214">
        <v>0</v>
      </c>
      <c r="E1912" s="114"/>
    </row>
    <row r="1914" spans="1:5" ht="17.25" thickBot="1">
      <c r="A1914" s="152" t="s">
        <v>246</v>
      </c>
      <c r="B1914" s="495"/>
      <c r="C1914" s="495"/>
      <c r="D1914" s="495"/>
      <c r="E1914" s="495"/>
    </row>
    <row r="1915" spans="1:5" ht="17.25" thickBot="1">
      <c r="A1915" s="152"/>
      <c r="B1915" s="495"/>
      <c r="C1915" s="495"/>
      <c r="D1915" s="495"/>
      <c r="E1915" s="495"/>
    </row>
    <row r="1916" spans="1:5" ht="17.25" thickBot="1">
      <c r="A1916" s="152"/>
      <c r="B1916" s="495"/>
      <c r="C1916" s="495"/>
      <c r="D1916" s="495"/>
      <c r="E1916" s="495"/>
    </row>
    <row r="1917" spans="1:5" ht="17.25" thickBot="1"/>
    <row r="1918" spans="1:5" ht="17.25" thickBot="1">
      <c r="A1918" s="1084" t="s">
        <v>903</v>
      </c>
      <c r="B1918" s="1085"/>
      <c r="C1918" s="1054" t="s">
        <v>533</v>
      </c>
      <c r="D1918" s="1055"/>
      <c r="E1918" s="529"/>
    </row>
    <row r="1919" spans="1:5" ht="17.25" thickBot="1">
      <c r="A1919" s="169" t="s">
        <v>534</v>
      </c>
      <c r="B1919" s="498" t="s">
        <v>175</v>
      </c>
      <c r="C1919" s="498" t="s">
        <v>535</v>
      </c>
      <c r="D1919" s="498" t="s">
        <v>536</v>
      </c>
      <c r="E1919" s="86" t="s">
        <v>537</v>
      </c>
    </row>
    <row r="1920" spans="1:5" ht="66.75" thickBot="1">
      <c r="A1920" s="198" t="s">
        <v>904</v>
      </c>
      <c r="B1920" s="111" t="s">
        <v>905</v>
      </c>
      <c r="C1920" s="214">
        <v>0</v>
      </c>
      <c r="D1920" s="214">
        <v>0</v>
      </c>
      <c r="E1920" s="114"/>
    </row>
    <row r="1922" spans="1:5" ht="17.25" thickBot="1">
      <c r="A1922" s="152" t="s">
        <v>246</v>
      </c>
      <c r="B1922" s="495"/>
      <c r="C1922" s="495"/>
      <c r="D1922" s="495"/>
      <c r="E1922" s="495"/>
    </row>
    <row r="1923" spans="1:5" ht="17.25" thickBot="1">
      <c r="A1923" s="152"/>
      <c r="B1923" s="495"/>
      <c r="C1923" s="495"/>
      <c r="D1923" s="495"/>
      <c r="E1923" s="495"/>
    </row>
    <row r="1924" spans="1:5" ht="17.25" thickBot="1">
      <c r="A1924" s="152"/>
      <c r="B1924" s="495"/>
      <c r="C1924" s="495"/>
      <c r="D1924" s="495"/>
      <c r="E1924" s="495"/>
    </row>
    <row r="1925" spans="1:5" ht="17.25" thickBot="1"/>
    <row r="1926" spans="1:5" ht="17.25" thickBot="1">
      <c r="A1926" s="1084" t="s">
        <v>906</v>
      </c>
      <c r="B1926" s="1085"/>
      <c r="C1926" s="1054" t="s">
        <v>533</v>
      </c>
      <c r="D1926" s="1055"/>
      <c r="E1926" s="529"/>
    </row>
    <row r="1927" spans="1:5" ht="17.25" thickBot="1">
      <c r="A1927" s="169" t="s">
        <v>534</v>
      </c>
      <c r="B1927" s="498" t="s">
        <v>175</v>
      </c>
      <c r="C1927" s="498" t="s">
        <v>535</v>
      </c>
      <c r="D1927" s="498" t="s">
        <v>536</v>
      </c>
      <c r="E1927" s="86" t="s">
        <v>537</v>
      </c>
    </row>
    <row r="1928" spans="1:5" ht="33.75" thickBot="1">
      <c r="A1928" s="198" t="s">
        <v>907</v>
      </c>
      <c r="B1928" s="111" t="s">
        <v>908</v>
      </c>
      <c r="C1928" s="214">
        <v>0</v>
      </c>
      <c r="D1928" s="214">
        <v>0</v>
      </c>
      <c r="E1928" s="114"/>
    </row>
    <row r="1930" spans="1:5" ht="17.25" thickBot="1">
      <c r="A1930" s="152" t="s">
        <v>246</v>
      </c>
      <c r="B1930" s="495"/>
      <c r="C1930" s="495"/>
      <c r="D1930" s="495"/>
      <c r="E1930" s="495"/>
    </row>
    <row r="1931" spans="1:5" ht="17.25" thickBot="1">
      <c r="A1931" s="152"/>
      <c r="B1931" s="495"/>
      <c r="C1931" s="495"/>
      <c r="D1931" s="495"/>
      <c r="E1931" s="495"/>
    </row>
    <row r="1932" spans="1:5" ht="17.25" thickBot="1">
      <c r="A1932" s="152"/>
      <c r="B1932" s="495"/>
      <c r="C1932" s="495"/>
      <c r="D1932" s="495"/>
      <c r="E1932" s="495"/>
    </row>
    <row r="1933" spans="1:5" ht="17.25" thickBot="1"/>
    <row r="1934" spans="1:5" ht="17.25" thickBot="1">
      <c r="A1934" s="1084" t="s">
        <v>909</v>
      </c>
      <c r="B1934" s="1085"/>
      <c r="C1934" s="1054" t="s">
        <v>533</v>
      </c>
      <c r="D1934" s="1055"/>
      <c r="E1934" s="529"/>
    </row>
    <row r="1935" spans="1:5" ht="17.25" thickBot="1">
      <c r="A1935" s="169" t="s">
        <v>534</v>
      </c>
      <c r="B1935" s="498" t="s">
        <v>175</v>
      </c>
      <c r="C1935" s="498" t="s">
        <v>535</v>
      </c>
      <c r="D1935" s="498" t="s">
        <v>536</v>
      </c>
      <c r="E1935" s="86" t="s">
        <v>537</v>
      </c>
    </row>
    <row r="1936" spans="1:5" ht="17.25" thickBot="1">
      <c r="A1936" s="182" t="s">
        <v>910</v>
      </c>
      <c r="B1936" s="111" t="s">
        <v>230</v>
      </c>
      <c r="C1936" s="214">
        <v>0</v>
      </c>
      <c r="D1936" s="214">
        <v>0</v>
      </c>
      <c r="E1936" s="114"/>
    </row>
    <row r="1938" spans="1:5" ht="17.25" thickBot="1">
      <c r="A1938" s="152" t="s">
        <v>246</v>
      </c>
      <c r="B1938" s="495"/>
      <c r="C1938" s="495"/>
      <c r="D1938" s="495"/>
      <c r="E1938" s="495"/>
    </row>
    <row r="1939" spans="1:5" ht="17.25" thickBot="1">
      <c r="A1939" s="152"/>
      <c r="B1939" s="495"/>
      <c r="C1939" s="495"/>
      <c r="D1939" s="495"/>
      <c r="E1939" s="495"/>
    </row>
    <row r="1940" spans="1:5" ht="17.25" thickBot="1">
      <c r="A1940" s="152"/>
      <c r="B1940" s="495"/>
      <c r="C1940" s="495"/>
      <c r="D1940" s="495"/>
      <c r="E1940" s="495"/>
    </row>
    <row r="1941" spans="1:5" ht="17.25" thickBot="1"/>
    <row r="1942" spans="1:5" ht="17.25" thickBot="1">
      <c r="A1942" s="1084" t="s">
        <v>911</v>
      </c>
      <c r="B1942" s="1085"/>
      <c r="C1942" s="1054" t="s">
        <v>533</v>
      </c>
      <c r="D1942" s="1055"/>
      <c r="E1942" s="529"/>
    </row>
    <row r="1943" spans="1:5" ht="17.25" thickBot="1">
      <c r="A1943" s="169" t="s">
        <v>534</v>
      </c>
      <c r="B1943" s="498" t="s">
        <v>175</v>
      </c>
      <c r="C1943" s="498" t="s">
        <v>535</v>
      </c>
      <c r="D1943" s="498" t="s">
        <v>536</v>
      </c>
      <c r="E1943" s="86" t="s">
        <v>537</v>
      </c>
    </row>
    <row r="1944" spans="1:5" ht="17.25" thickBot="1">
      <c r="A1944" s="182" t="s">
        <v>912</v>
      </c>
      <c r="B1944" s="111" t="s">
        <v>218</v>
      </c>
      <c r="C1944" s="214">
        <v>0</v>
      </c>
      <c r="D1944" s="214">
        <v>0</v>
      </c>
      <c r="E1944" s="114"/>
    </row>
    <row r="1946" spans="1:5" ht="17.25" thickBot="1">
      <c r="A1946" s="152" t="s">
        <v>246</v>
      </c>
      <c r="B1946" s="495"/>
      <c r="C1946" s="495"/>
      <c r="D1946" s="495"/>
      <c r="E1946" s="495"/>
    </row>
    <row r="1947" spans="1:5" ht="17.25" thickBot="1">
      <c r="A1947" s="152"/>
      <c r="B1947" s="495"/>
      <c r="C1947" s="495"/>
      <c r="D1947" s="495"/>
      <c r="E1947" s="495"/>
    </row>
    <row r="1948" spans="1:5" ht="17.25" thickBot="1">
      <c r="A1948" s="152"/>
      <c r="B1948" s="495"/>
      <c r="C1948" s="495"/>
      <c r="D1948" s="495"/>
      <c r="E1948" s="495"/>
    </row>
    <row r="1949" spans="1:5">
      <c r="A1949" s="167" t="s">
        <v>913</v>
      </c>
    </row>
    <row r="1950" spans="1:5" ht="17.25" thickBot="1"/>
    <row r="1951" spans="1:5" ht="17.25" thickBot="1">
      <c r="A1951" s="1084" t="s">
        <v>914</v>
      </c>
      <c r="B1951" s="1085"/>
      <c r="C1951" s="1054" t="s">
        <v>533</v>
      </c>
      <c r="D1951" s="1055"/>
      <c r="E1951" s="529"/>
    </row>
    <row r="1952" spans="1:5" ht="17.25" thickBot="1">
      <c r="A1952" s="169" t="s">
        <v>534</v>
      </c>
      <c r="B1952" s="498" t="s">
        <v>175</v>
      </c>
      <c r="C1952" s="498" t="s">
        <v>535</v>
      </c>
      <c r="D1952" s="498" t="s">
        <v>536</v>
      </c>
      <c r="E1952" s="86" t="s">
        <v>537</v>
      </c>
    </row>
    <row r="1953" spans="1:5" ht="17.25" thickBot="1">
      <c r="A1953" s="182" t="s">
        <v>915</v>
      </c>
      <c r="B1953" s="111" t="s">
        <v>1945</v>
      </c>
      <c r="C1953" s="249">
        <f ca="1">LOOKUP(B1953,'Bal. Comprob.'!$A$13:$A$1201,'Bal. Comprob.'!$G$13:G2191)</f>
        <v>147098287424.20999</v>
      </c>
      <c r="D1953" s="214">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701">
        <v>11206</v>
      </c>
      <c r="B1958" s="92" t="s">
        <v>1098</v>
      </c>
      <c r="C1958" s="317">
        <v>146963355866.20999</v>
      </c>
    </row>
    <row r="1959" spans="1:5" ht="17.25" thickBot="1">
      <c r="A1959" s="511"/>
      <c r="B1959" s="92"/>
      <c r="C1959" s="73"/>
    </row>
    <row r="1961" spans="1:5">
      <c r="A1961" s="396" t="s">
        <v>246</v>
      </c>
      <c r="B1961" s="572"/>
      <c r="C1961" s="572"/>
      <c r="D1961" s="532"/>
      <c r="E1961" s="532"/>
    </row>
    <row r="1962" spans="1:5" s="670" customFormat="1" ht="57" customHeight="1">
      <c r="A1962" s="1048" t="s">
        <v>3894</v>
      </c>
      <c r="B1962" s="1048"/>
      <c r="C1962" s="1048"/>
      <c r="D1962" s="1048"/>
      <c r="E1962" s="1048"/>
    </row>
    <row r="1963" spans="1:5" s="670" customFormat="1">
      <c r="A1963" s="396" t="s">
        <v>3895</v>
      </c>
      <c r="B1963" s="572"/>
      <c r="C1963" s="572"/>
      <c r="D1963" s="572"/>
      <c r="E1963" s="572"/>
    </row>
    <row r="1964" spans="1:5" ht="17.25" thickBot="1"/>
    <row r="1965" spans="1:5" ht="17.25" thickBot="1">
      <c r="A1965" s="734" t="s">
        <v>918</v>
      </c>
      <c r="B1965" s="212"/>
      <c r="C1965" s="1054" t="s">
        <v>533</v>
      </c>
      <c r="D1965" s="1055"/>
      <c r="E1965" s="529"/>
    </row>
    <row r="1966" spans="1:5" ht="17.25" thickBot="1">
      <c r="A1966" s="169" t="s">
        <v>534</v>
      </c>
      <c r="B1966" s="498" t="s">
        <v>175</v>
      </c>
      <c r="C1966" s="498" t="s">
        <v>535</v>
      </c>
      <c r="D1966" s="498" t="s">
        <v>536</v>
      </c>
      <c r="E1966" s="86" t="s">
        <v>537</v>
      </c>
    </row>
    <row r="1967" spans="1:5" ht="17.25" thickBot="1">
      <c r="A1967" s="182" t="s">
        <v>807</v>
      </c>
      <c r="B1967" s="111" t="s">
        <v>1959</v>
      </c>
      <c r="C1967" s="249">
        <f ca="1">LOOKUP(B1967,'Bal. Comprob.'!$A$13:$A$1201,'Bal. Comprob.'!$G$13:G2213)</f>
        <v>3645460554.7399998</v>
      </c>
      <c r="D1967" s="214">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511">
        <v>11206</v>
      </c>
      <c r="B1972" s="92" t="s">
        <v>1098</v>
      </c>
      <c r="C1972" s="317">
        <f ca="1">+C1967</f>
        <v>3645460554.7399998</v>
      </c>
    </row>
    <row r="1973" spans="1:10" ht="17.25" thickBot="1">
      <c r="A1973" s="511"/>
      <c r="B1973" s="92"/>
      <c r="C1973" s="73"/>
    </row>
    <row r="1975" spans="1:10">
      <c r="A1975" s="396" t="s">
        <v>246</v>
      </c>
      <c r="B1975" s="1090"/>
      <c r="C1975" s="1090"/>
      <c r="D1975" s="532"/>
      <c r="E1975" s="1090"/>
      <c r="F1975" s="1090"/>
      <c r="G1975" s="1090"/>
      <c r="H1975" s="1090"/>
      <c r="I1975" s="1090"/>
      <c r="J1975" s="649"/>
    </row>
    <row r="1976" spans="1:10" ht="51.75" customHeight="1">
      <c r="A1976" s="1048" t="s">
        <v>3896</v>
      </c>
      <c r="B1976" s="1048"/>
      <c r="C1976" s="1048"/>
      <c r="D1976" s="1048"/>
      <c r="E1976" s="1048"/>
      <c r="F1976" s="670"/>
      <c r="G1976" s="670"/>
      <c r="H1976" s="670"/>
      <c r="I1976" s="670"/>
    </row>
    <row r="1977" spans="1:10" ht="17.25" thickBot="1">
      <c r="A1977" s="152"/>
      <c r="B1977" s="1093"/>
      <c r="C1977" s="1093"/>
      <c r="D1977" s="495"/>
      <c r="H1977" s="1090"/>
      <c r="I1977" s="1090"/>
      <c r="J1977" s="674"/>
    </row>
    <row r="1978" spans="1:10" ht="17.25" thickBot="1">
      <c r="A1978" s="734" t="s">
        <v>920</v>
      </c>
      <c r="B1978" s="244"/>
      <c r="C1978" s="1054" t="s">
        <v>533</v>
      </c>
      <c r="D1978" s="1055"/>
      <c r="E1978" s="528"/>
      <c r="F1978" s="578"/>
    </row>
    <row r="1979" spans="1:10" ht="17.25" thickBot="1">
      <c r="A1979" s="211" t="s">
        <v>534</v>
      </c>
      <c r="B1979" s="244" t="s">
        <v>175</v>
      </c>
      <c r="C1979" s="498" t="s">
        <v>535</v>
      </c>
      <c r="D1979" s="211" t="s">
        <v>536</v>
      </c>
      <c r="E1979" s="525" t="s">
        <v>537</v>
      </c>
    </row>
    <row r="1980" spans="1:10" ht="50.25" thickBot="1">
      <c r="A1980" s="198" t="s">
        <v>921</v>
      </c>
      <c r="B1980" s="248" t="s">
        <v>1972</v>
      </c>
      <c r="C1980" s="249">
        <f ca="1">LOOKUP(B1980,'Bal. Comprob.'!$A$13:$A$1201,'Bal. Comprob.'!$G$13:G2234)</f>
        <v>4570679.22</v>
      </c>
      <c r="D1980" s="214">
        <v>0</v>
      </c>
      <c r="E1980" s="247"/>
    </row>
    <row r="1981" spans="1:10">
      <c r="A1981" s="577"/>
      <c r="B1981" s="578"/>
      <c r="C1981" s="578"/>
      <c r="D1981" s="578"/>
      <c r="E1981" s="578"/>
      <c r="G1981" s="578"/>
      <c r="H1981" s="578"/>
      <c r="I1981" s="578"/>
      <c r="J1981" s="578"/>
    </row>
    <row r="1983" spans="1:10" ht="17.25" thickBot="1">
      <c r="A1983" s="152" t="s">
        <v>246</v>
      </c>
      <c r="B1983" s="495"/>
      <c r="C1983" s="495"/>
      <c r="D1983" s="495"/>
      <c r="E1983" s="495"/>
    </row>
    <row r="1984" spans="1:10" ht="17.25" thickBot="1">
      <c r="A1984" s="152" t="s">
        <v>3647</v>
      </c>
      <c r="B1984" s="495"/>
      <c r="C1984" s="495"/>
      <c r="D1984" s="495"/>
      <c r="E1984" s="495"/>
    </row>
    <row r="1985" spans="1:5" ht="17.25" thickBot="1">
      <c r="A1985" s="152"/>
      <c r="B1985" s="495"/>
      <c r="C1985" s="495"/>
      <c r="D1985" s="495"/>
      <c r="E1985" s="495"/>
    </row>
    <row r="1986" spans="1:5" ht="17.25" thickBot="1"/>
    <row r="1987" spans="1:5" ht="17.25" thickBot="1">
      <c r="A1987" s="1084" t="s">
        <v>922</v>
      </c>
      <c r="B1987" s="1085"/>
      <c r="C1987" s="1054" t="s">
        <v>533</v>
      </c>
      <c r="D1987" s="1055"/>
      <c r="E1987" s="529"/>
    </row>
    <row r="1988" spans="1:5" ht="17.25" thickBot="1">
      <c r="A1988" s="169" t="s">
        <v>534</v>
      </c>
      <c r="B1988" s="498" t="s">
        <v>175</v>
      </c>
      <c r="C1988" s="498" t="s">
        <v>535</v>
      </c>
      <c r="D1988" s="498" t="s">
        <v>536</v>
      </c>
      <c r="E1988" s="86" t="s">
        <v>537</v>
      </c>
    </row>
    <row r="1989" spans="1:5" ht="17.25" thickBot="1">
      <c r="A1989" s="182" t="s">
        <v>923</v>
      </c>
      <c r="B1989" s="111" t="s">
        <v>924</v>
      </c>
      <c r="C1989" s="214">
        <v>0</v>
      </c>
      <c r="D1989" s="214">
        <v>0</v>
      </c>
      <c r="E1989" s="114"/>
    </row>
    <row r="1991" spans="1:5" ht="17.25" thickBot="1">
      <c r="A1991" s="152" t="s">
        <v>246</v>
      </c>
      <c r="B1991" s="495"/>
      <c r="C1991" s="495"/>
      <c r="D1991" s="495"/>
      <c r="E1991" s="495"/>
    </row>
    <row r="1992" spans="1:5" ht="17.25" thickBot="1">
      <c r="A1992" s="957"/>
      <c r="B1992" s="955"/>
      <c r="C1992" s="955"/>
      <c r="D1992" s="955"/>
      <c r="E1992" s="956"/>
    </row>
    <row r="1993" spans="1:5" ht="17.25" thickBot="1">
      <c r="A1993" s="957"/>
      <c r="B1993" s="955"/>
      <c r="C1993" s="956"/>
      <c r="D1993" s="954"/>
      <c r="E1993" s="954"/>
    </row>
    <row r="1994" spans="1:5" ht="17.25" thickBot="1"/>
    <row r="1995" spans="1:5" ht="17.25" thickBot="1">
      <c r="A1995" s="1084" t="s">
        <v>925</v>
      </c>
      <c r="B1995" s="1085"/>
      <c r="C1995" s="1054" t="s">
        <v>533</v>
      </c>
      <c r="D1995" s="1055"/>
      <c r="E1995" s="529"/>
    </row>
    <row r="1996" spans="1:5" ht="17.25" thickBot="1">
      <c r="A1996" s="169" t="s">
        <v>534</v>
      </c>
      <c r="B1996" s="498" t="s">
        <v>175</v>
      </c>
      <c r="C1996" s="498" t="s">
        <v>535</v>
      </c>
      <c r="D1996" s="498" t="s">
        <v>536</v>
      </c>
      <c r="E1996" s="86" t="s">
        <v>537</v>
      </c>
    </row>
    <row r="1997" spans="1:5" ht="50.25" thickBot="1">
      <c r="A1997" s="198" t="s">
        <v>926</v>
      </c>
      <c r="B1997" s="111" t="s">
        <v>927</v>
      </c>
      <c r="C1997" s="214">
        <v>0</v>
      </c>
      <c r="D1997" s="214">
        <v>0</v>
      </c>
      <c r="E1997" s="114"/>
    </row>
    <row r="1999" spans="1:5" ht="17.25" thickBot="1">
      <c r="A1999" s="152" t="s">
        <v>246</v>
      </c>
      <c r="B1999" s="495"/>
      <c r="C1999" s="495"/>
      <c r="D1999" s="495"/>
      <c r="E1999" s="495"/>
    </row>
    <row r="2000" spans="1:5" ht="17.25" thickBot="1">
      <c r="A2000" s="152"/>
      <c r="B2000" s="495"/>
      <c r="C2000" s="495"/>
      <c r="D2000" s="495"/>
      <c r="E2000" s="495"/>
    </row>
    <row r="2001" spans="1:5" ht="17.25" thickBot="1">
      <c r="A2001" s="152"/>
      <c r="B2001" s="495"/>
      <c r="C2001" s="495"/>
      <c r="D2001" s="495"/>
      <c r="E2001" s="495"/>
    </row>
    <row r="2002" spans="1:5" ht="17.25" thickBot="1"/>
    <row r="2003" spans="1:5" ht="17.25" thickBot="1">
      <c r="A2003" s="1084" t="s">
        <v>928</v>
      </c>
      <c r="B2003" s="1085"/>
      <c r="C2003" s="1054" t="s">
        <v>533</v>
      </c>
      <c r="D2003" s="1055"/>
      <c r="E2003" s="529"/>
    </row>
    <row r="2004" spans="1:5" ht="17.25" thickBot="1">
      <c r="A2004" s="169" t="s">
        <v>534</v>
      </c>
      <c r="B2004" s="498" t="s">
        <v>175</v>
      </c>
      <c r="C2004" s="498" t="s">
        <v>535</v>
      </c>
      <c r="D2004" s="498" t="s">
        <v>536</v>
      </c>
      <c r="E2004" s="86" t="s">
        <v>537</v>
      </c>
    </row>
    <row r="2005" spans="1:5" ht="17.25" thickBot="1">
      <c r="A2005" s="182" t="s">
        <v>929</v>
      </c>
      <c r="B2005" s="111" t="s">
        <v>930</v>
      </c>
      <c r="C2005" s="214">
        <v>0</v>
      </c>
      <c r="D2005" s="214">
        <v>0</v>
      </c>
      <c r="E2005" s="114"/>
    </row>
    <row r="2007" spans="1:5" ht="17.25" thickBot="1">
      <c r="A2007" s="152" t="s">
        <v>246</v>
      </c>
      <c r="B2007" s="495"/>
      <c r="C2007" s="495"/>
      <c r="D2007" s="495"/>
      <c r="E2007" s="495"/>
    </row>
    <row r="2008" spans="1:5" ht="17.25" thickBot="1">
      <c r="A2008" s="152"/>
      <c r="B2008" s="495"/>
      <c r="C2008" s="495"/>
      <c r="D2008" s="495"/>
      <c r="E2008" s="495"/>
    </row>
    <row r="2009" spans="1:5" ht="17.25" thickBot="1">
      <c r="A2009" s="152"/>
      <c r="B2009" s="495"/>
      <c r="C2009" s="495"/>
      <c r="D2009" s="495"/>
      <c r="E2009" s="495"/>
    </row>
    <row r="2010" spans="1:5" ht="17.25" thickBot="1"/>
    <row r="2011" spans="1:5" ht="17.25" thickBot="1">
      <c r="A2011" s="1084" t="s">
        <v>931</v>
      </c>
      <c r="B2011" s="1085"/>
      <c r="C2011" s="1054" t="s">
        <v>533</v>
      </c>
      <c r="D2011" s="1055"/>
      <c r="E2011" s="529"/>
    </row>
    <row r="2012" spans="1:5" ht="17.25" thickBot="1">
      <c r="A2012" s="169" t="s">
        <v>534</v>
      </c>
      <c r="B2012" s="498" t="s">
        <v>175</v>
      </c>
      <c r="C2012" s="498" t="s">
        <v>535</v>
      </c>
      <c r="D2012" s="498" t="s">
        <v>536</v>
      </c>
      <c r="E2012" s="86" t="s">
        <v>537</v>
      </c>
    </row>
    <row r="2013" spans="1:5" ht="33.75" thickBot="1">
      <c r="A2013" s="198" t="s">
        <v>932</v>
      </c>
      <c r="B2013" s="111" t="s">
        <v>933</v>
      </c>
      <c r="C2013" s="214">
        <v>0</v>
      </c>
      <c r="D2013" s="214">
        <v>0</v>
      </c>
      <c r="E2013" s="114"/>
    </row>
    <row r="2015" spans="1:5" ht="17.25" thickBot="1">
      <c r="A2015" s="152" t="s">
        <v>246</v>
      </c>
      <c r="B2015" s="495"/>
      <c r="C2015" s="495"/>
      <c r="D2015" s="495"/>
      <c r="E2015" s="495"/>
    </row>
    <row r="2016" spans="1:5" ht="17.25" thickBot="1">
      <c r="A2016" s="152"/>
      <c r="B2016" s="495"/>
      <c r="C2016" s="495"/>
      <c r="D2016" s="495"/>
      <c r="E2016" s="495"/>
    </row>
    <row r="2017" spans="1:6" ht="17.25" thickBot="1">
      <c r="A2017" s="152"/>
      <c r="B2017" s="495"/>
      <c r="C2017" s="495"/>
      <c r="D2017" s="495"/>
      <c r="E2017" s="495"/>
    </row>
    <row r="2018" spans="1:6" ht="17.25" thickBot="1"/>
    <row r="2019" spans="1:6" ht="17.25" thickBot="1">
      <c r="A2019" s="1084" t="s">
        <v>934</v>
      </c>
      <c r="B2019" s="1085"/>
      <c r="C2019" s="1054" t="s">
        <v>533</v>
      </c>
      <c r="D2019" s="1055"/>
      <c r="E2019" s="529"/>
    </row>
    <row r="2020" spans="1:6" ht="17.25" thickBot="1">
      <c r="A2020" s="169" t="s">
        <v>534</v>
      </c>
      <c r="B2020" s="498" t="s">
        <v>175</v>
      </c>
      <c r="C2020" s="498" t="s">
        <v>535</v>
      </c>
      <c r="D2020" s="498" t="s">
        <v>536</v>
      </c>
      <c r="E2020" s="86" t="s">
        <v>537</v>
      </c>
    </row>
    <row r="2021" spans="1:6" ht="66.75" thickBot="1">
      <c r="A2021" s="198" t="s">
        <v>935</v>
      </c>
      <c r="B2021" s="111" t="s">
        <v>936</v>
      </c>
      <c r="C2021" s="214">
        <v>0</v>
      </c>
      <c r="D2021" s="214">
        <v>0</v>
      </c>
      <c r="E2021" s="114"/>
    </row>
    <row r="2023" spans="1:6" ht="17.25" thickBot="1">
      <c r="A2023" s="152" t="s">
        <v>246</v>
      </c>
      <c r="B2023" s="495"/>
      <c r="C2023" s="495"/>
      <c r="D2023" s="495"/>
      <c r="E2023" s="495"/>
    </row>
    <row r="2024" spans="1:6" ht="17.25" thickBot="1">
      <c r="A2024" s="152"/>
      <c r="B2024" s="495"/>
      <c r="C2024" s="495"/>
      <c r="D2024" s="495"/>
      <c r="E2024" s="495"/>
    </row>
    <row r="2025" spans="1:6" ht="17.25" thickBot="1">
      <c r="A2025" s="152"/>
      <c r="B2025" s="495"/>
      <c r="C2025" s="495"/>
      <c r="D2025" s="495"/>
      <c r="E2025" s="495"/>
    </row>
    <row r="2026" spans="1:6" ht="17.25" thickBot="1"/>
    <row r="2027" spans="1:6" ht="17.25" thickBot="1">
      <c r="A2027" s="1084" t="s">
        <v>937</v>
      </c>
      <c r="B2027" s="1085"/>
      <c r="C2027" s="1054" t="s">
        <v>533</v>
      </c>
      <c r="D2027" s="1055"/>
      <c r="E2027" s="529"/>
    </row>
    <row r="2028" spans="1:6" ht="17.25" thickBot="1">
      <c r="A2028" s="169" t="s">
        <v>534</v>
      </c>
      <c r="B2028" s="498" t="s">
        <v>175</v>
      </c>
      <c r="C2028" s="498" t="s">
        <v>535</v>
      </c>
      <c r="D2028" s="498" t="s">
        <v>536</v>
      </c>
      <c r="E2028" s="86" t="s">
        <v>537</v>
      </c>
    </row>
    <row r="2029" spans="1:6" ht="17.25" thickBot="1">
      <c r="A2029" s="182" t="s">
        <v>938</v>
      </c>
      <c r="B2029" s="111" t="s">
        <v>1992</v>
      </c>
      <c r="C2029" s="249">
        <f ca="1">LOOKUP(B2029,'Bal. Comprob.'!$A$13:$A$1201,'Bal. Comprob.'!$G$13:G2283)</f>
        <v>23233566.77</v>
      </c>
      <c r="D2029" s="214">
        <v>0</v>
      </c>
      <c r="E2029" s="114"/>
    </row>
    <row r="2031" spans="1:6">
      <c r="A2031" s="396" t="s">
        <v>246</v>
      </c>
      <c r="B2031" s="572"/>
      <c r="C2031" s="572"/>
      <c r="D2031" s="572"/>
      <c r="E2031" s="572"/>
    </row>
    <row r="2032" spans="1:6" ht="31.5" customHeight="1">
      <c r="A2032" s="1087" t="s">
        <v>4027</v>
      </c>
      <c r="B2032" s="1087"/>
      <c r="C2032" s="1087"/>
      <c r="D2032" s="1087"/>
      <c r="E2032" s="1087"/>
      <c r="F2032" s="649"/>
    </row>
    <row r="2034" spans="1:5">
      <c r="A2034" s="1159" t="s">
        <v>3604</v>
      </c>
      <c r="B2034" s="1159"/>
      <c r="C2034" s="1159"/>
      <c r="D2034" s="649"/>
      <c r="E2034" s="649"/>
    </row>
    <row r="2035" spans="1:5" ht="15" customHeight="1">
      <c r="A2035" s="1160" t="s">
        <v>939</v>
      </c>
      <c r="B2035" s="1160"/>
      <c r="C2035" s="1160"/>
      <c r="D2035" s="649"/>
      <c r="E2035" s="649"/>
    </row>
    <row r="2036" spans="1:5" ht="15.75" customHeight="1" thickBot="1">
      <c r="A2036" s="1161"/>
      <c r="B2036" s="1161"/>
      <c r="C2036" s="1161"/>
      <c r="D2036" s="675"/>
      <c r="E2036" s="675"/>
    </row>
    <row r="2037" spans="1:5" ht="17.25" thickBot="1">
      <c r="A2037" s="1084" t="s">
        <v>940</v>
      </c>
      <c r="B2037" s="1085"/>
      <c r="C2037" s="1054" t="s">
        <v>533</v>
      </c>
      <c r="D2037" s="1055"/>
      <c r="E2037" s="116"/>
    </row>
    <row r="2038" spans="1:5" ht="17.25" thickBot="1">
      <c r="A2038" s="169" t="s">
        <v>534</v>
      </c>
      <c r="B2038" s="498" t="s">
        <v>175</v>
      </c>
      <c r="C2038" s="244" t="s">
        <v>535</v>
      </c>
      <c r="D2038" s="498" t="s">
        <v>536</v>
      </c>
      <c r="E2038" s="86" t="s">
        <v>537</v>
      </c>
    </row>
    <row r="2039" spans="1:5" ht="17.25" thickBot="1">
      <c r="A2039" s="182" t="s">
        <v>941</v>
      </c>
      <c r="B2039" s="111" t="s">
        <v>2008</v>
      </c>
      <c r="C2039" s="249">
        <f ca="1">LOOKUP(B2039,'Bal. Comprob.'!$A$13:$A$1201,'Bal. Comprob.'!$G$13:G2294)</f>
        <v>118808965012.69</v>
      </c>
      <c r="D2039" s="214">
        <v>0</v>
      </c>
      <c r="E2039" s="114"/>
    </row>
    <row r="2040" spans="1:5">
      <c r="A2040" s="577"/>
      <c r="B2040" s="578"/>
      <c r="C2040" s="578"/>
      <c r="D2040" s="578"/>
      <c r="E2040" s="578"/>
    </row>
    <row r="2042" spans="1:5">
      <c r="A2042" s="396" t="s">
        <v>246</v>
      </c>
      <c r="B2042" s="572"/>
      <c r="C2042" s="572"/>
      <c r="D2042" s="572"/>
      <c r="E2042" s="572"/>
    </row>
    <row r="2043" spans="1:5" ht="24.75" customHeight="1">
      <c r="A2043" s="1088" t="s">
        <v>3897</v>
      </c>
      <c r="B2043" s="1088"/>
      <c r="C2043" s="1088"/>
      <c r="D2043" s="1088"/>
      <c r="E2043" s="1088"/>
    </row>
    <row r="2044" spans="1:5" ht="17.25" thickBot="1"/>
    <row r="2045" spans="1:5" ht="17.25" thickBot="1">
      <c r="A2045" s="1084" t="s">
        <v>942</v>
      </c>
      <c r="B2045" s="1085"/>
      <c r="C2045" s="1054" t="s">
        <v>533</v>
      </c>
      <c r="D2045" s="1055"/>
      <c r="E2045" s="529"/>
    </row>
    <row r="2046" spans="1:5" ht="17.25" thickBot="1">
      <c r="A2046" s="169" t="s">
        <v>534</v>
      </c>
      <c r="B2046" s="498" t="s">
        <v>175</v>
      </c>
      <c r="C2046" s="498" t="s">
        <v>535</v>
      </c>
      <c r="D2046" s="498" t="s">
        <v>536</v>
      </c>
      <c r="E2046" s="86" t="s">
        <v>537</v>
      </c>
    </row>
    <row r="2047" spans="1:5" ht="17.25" thickBot="1">
      <c r="A2047" s="182" t="s">
        <v>943</v>
      </c>
      <c r="B2047" s="111" t="s">
        <v>2135</v>
      </c>
      <c r="C2047" s="249">
        <f ca="1">LOOKUP(B2047,'Bal. Comprob.'!$A$13:$A$1201,'Bal. Comprob.'!$G$13:G2303)</f>
        <v>6005610503.7299995</v>
      </c>
      <c r="D2047" s="214">
        <v>0</v>
      </c>
      <c r="E2047" s="114"/>
    </row>
    <row r="2049" spans="1:5">
      <c r="A2049" s="396" t="s">
        <v>246</v>
      </c>
      <c r="B2049" s="572"/>
      <c r="C2049" s="572"/>
      <c r="D2049" s="572"/>
      <c r="E2049" s="572"/>
    </row>
    <row r="2050" spans="1:5" ht="54" customHeight="1">
      <c r="A2050" s="1087" t="s">
        <v>3648</v>
      </c>
      <c r="B2050" s="1087"/>
      <c r="C2050" s="1087"/>
      <c r="D2050" s="1087"/>
      <c r="E2050" s="1087"/>
    </row>
    <row r="2051" spans="1:5" ht="17.25" thickBot="1"/>
    <row r="2052" spans="1:5" ht="17.25" thickBot="1">
      <c r="A2052" s="1084" t="s">
        <v>944</v>
      </c>
      <c r="B2052" s="1085"/>
      <c r="C2052" s="1054" t="s">
        <v>533</v>
      </c>
      <c r="D2052" s="1055"/>
      <c r="E2052" s="529"/>
    </row>
    <row r="2053" spans="1:5" ht="17.25" thickBot="1">
      <c r="A2053" s="169" t="s">
        <v>534</v>
      </c>
      <c r="B2053" s="498" t="s">
        <v>175</v>
      </c>
      <c r="C2053" s="498" t="s">
        <v>535</v>
      </c>
      <c r="D2053" s="498" t="s">
        <v>536</v>
      </c>
      <c r="E2053" s="86" t="s">
        <v>537</v>
      </c>
    </row>
    <row r="2054" spans="1:5" ht="17.25" thickBot="1">
      <c r="A2054" s="182" t="s">
        <v>945</v>
      </c>
      <c r="B2054" s="111" t="s">
        <v>2394</v>
      </c>
      <c r="C2054" s="249">
        <f ca="1">LOOKUP(B2054,'Bal. Comprob.'!$A$13:$A$1201,'Bal. Comprob.'!$G$13:G2311)</f>
        <v>1269301891.8099999</v>
      </c>
      <c r="D2054" s="214">
        <v>0</v>
      </c>
      <c r="E2054" s="114"/>
    </row>
    <row r="2056" spans="1:5">
      <c r="A2056" s="396" t="s">
        <v>246</v>
      </c>
      <c r="B2056" s="572"/>
      <c r="C2056" s="572"/>
      <c r="D2056" s="572"/>
      <c r="E2056" s="572"/>
    </row>
    <row r="2057" spans="1:5" ht="16.5" customHeight="1">
      <c r="A2057" s="1087" t="s">
        <v>3649</v>
      </c>
      <c r="B2057" s="1087"/>
      <c r="C2057" s="1087"/>
      <c r="D2057" s="1087"/>
      <c r="E2057" s="1087"/>
    </row>
    <row r="2058" spans="1:5" ht="17.25" thickBot="1"/>
    <row r="2059" spans="1:5" ht="17.25" thickBot="1">
      <c r="A2059" s="1084" t="s">
        <v>946</v>
      </c>
      <c r="B2059" s="1085"/>
      <c r="C2059" s="1054" t="s">
        <v>533</v>
      </c>
      <c r="D2059" s="1055"/>
      <c r="E2059" s="529"/>
    </row>
    <row r="2060" spans="1:5" ht="17.25" thickBot="1">
      <c r="A2060" s="169" t="s">
        <v>534</v>
      </c>
      <c r="B2060" s="498" t="s">
        <v>175</v>
      </c>
      <c r="C2060" s="498" t="s">
        <v>535</v>
      </c>
      <c r="D2060" s="498" t="s">
        <v>536</v>
      </c>
      <c r="E2060" s="86" t="s">
        <v>537</v>
      </c>
    </row>
    <row r="2061" spans="1:5" ht="33.75" thickBot="1">
      <c r="A2061" s="198" t="s">
        <v>947</v>
      </c>
      <c r="B2061" s="111" t="s">
        <v>2529</v>
      </c>
      <c r="C2061" s="249">
        <f ca="1">LOOKUP(B2061,'Bal. Comprob.'!$A$13:$A$1201,'Bal. Comprob.'!$G$13:G2319)</f>
        <v>3008711167.2399998</v>
      </c>
      <c r="D2061" s="214">
        <v>0</v>
      </c>
      <c r="E2061" s="114"/>
    </row>
    <row r="2062" spans="1:5">
      <c r="A2062" s="714"/>
      <c r="B2062" s="715"/>
      <c r="C2062" s="716"/>
      <c r="D2062" s="717"/>
      <c r="E2062" s="554"/>
    </row>
    <row r="2063" spans="1:5" s="670" customFormat="1">
      <c r="A2063" s="396" t="s">
        <v>246</v>
      </c>
      <c r="B2063" s="572"/>
      <c r="C2063" s="572"/>
      <c r="D2063" s="572"/>
      <c r="E2063" s="572"/>
    </row>
    <row r="2064" spans="1:5" s="670" customFormat="1" ht="16.5" customHeight="1">
      <c r="A2064" s="1087" t="s">
        <v>3650</v>
      </c>
      <c r="B2064" s="1087"/>
      <c r="C2064" s="1087"/>
      <c r="D2064" s="1087"/>
      <c r="E2064" s="1087"/>
    </row>
    <row r="2065" spans="1:5" ht="17.25" thickBot="1"/>
    <row r="2066" spans="1:5" ht="17.25" thickBot="1">
      <c r="A2066" s="1084" t="s">
        <v>948</v>
      </c>
      <c r="B2066" s="1085"/>
      <c r="C2066" s="1054" t="s">
        <v>533</v>
      </c>
      <c r="D2066" s="1055"/>
      <c r="E2066" s="529"/>
    </row>
    <row r="2067" spans="1:5" ht="17.25" thickBot="1">
      <c r="A2067" s="169" t="s">
        <v>534</v>
      </c>
      <c r="B2067" s="498" t="s">
        <v>175</v>
      </c>
      <c r="C2067" s="498" t="s">
        <v>535</v>
      </c>
      <c r="D2067" s="498" t="s">
        <v>536</v>
      </c>
      <c r="E2067" s="86" t="s">
        <v>537</v>
      </c>
    </row>
    <row r="2068" spans="1:5" ht="33.75" thickBot="1">
      <c r="A2068" s="198" t="s">
        <v>949</v>
      </c>
      <c r="B2068" s="111" t="s">
        <v>3419</v>
      </c>
      <c r="C2068" s="214">
        <v>0</v>
      </c>
      <c r="D2068" s="214">
        <v>0</v>
      </c>
      <c r="E2068" s="114"/>
    </row>
    <row r="2070" spans="1:5" ht="17.25" thickBot="1">
      <c r="A2070" s="152" t="s">
        <v>246</v>
      </c>
      <c r="B2070" s="495"/>
      <c r="C2070" s="495"/>
      <c r="D2070" s="495"/>
      <c r="E2070" s="495"/>
    </row>
    <row r="2071" spans="1:5" ht="17.25" thickBot="1">
      <c r="A2071" s="152"/>
      <c r="B2071" s="495"/>
      <c r="C2071" s="495"/>
      <c r="D2071" s="495"/>
      <c r="E2071" s="495"/>
    </row>
    <row r="2072" spans="1:5" ht="17.25" thickBot="1">
      <c r="A2072" s="152"/>
      <c r="B2072" s="495"/>
      <c r="C2072" s="495"/>
      <c r="D2072" s="495"/>
      <c r="E2072" s="495"/>
    </row>
    <row r="2073" spans="1:5" ht="17.25" thickBot="1"/>
    <row r="2074" spans="1:5" ht="17.25" thickBot="1">
      <c r="A2074" s="1084" t="s">
        <v>950</v>
      </c>
      <c r="B2074" s="1085"/>
      <c r="C2074" s="1054" t="s">
        <v>533</v>
      </c>
      <c r="D2074" s="1055"/>
      <c r="E2074" s="529"/>
    </row>
    <row r="2075" spans="1:5" ht="17.25" thickBot="1">
      <c r="A2075" s="169" t="s">
        <v>534</v>
      </c>
      <c r="B2075" s="498" t="s">
        <v>175</v>
      </c>
      <c r="C2075" s="498" t="s">
        <v>535</v>
      </c>
      <c r="D2075" s="498" t="s">
        <v>536</v>
      </c>
      <c r="E2075" s="86" t="s">
        <v>537</v>
      </c>
    </row>
    <row r="2076" spans="1:5" ht="17.25" thickBot="1">
      <c r="A2076" s="182" t="s">
        <v>951</v>
      </c>
      <c r="B2076" s="111" t="s">
        <v>952</v>
      </c>
      <c r="C2076" s="214">
        <v>0</v>
      </c>
      <c r="D2076" s="214">
        <v>0</v>
      </c>
      <c r="E2076" s="114"/>
    </row>
    <row r="2078" spans="1:5" ht="17.25" thickBot="1">
      <c r="A2078" s="152" t="s">
        <v>246</v>
      </c>
      <c r="B2078" s="495"/>
      <c r="C2078" s="495"/>
      <c r="D2078" s="495"/>
      <c r="E2078" s="495"/>
    </row>
    <row r="2079" spans="1:5" ht="17.25" thickBot="1">
      <c r="A2079" s="152"/>
      <c r="B2079" s="495"/>
      <c r="C2079" s="495"/>
      <c r="D2079" s="495"/>
      <c r="E2079" s="495"/>
    </row>
    <row r="2080" spans="1:5" ht="17.25" thickBot="1">
      <c r="A2080" s="152"/>
      <c r="B2080" s="495"/>
      <c r="C2080" s="495"/>
      <c r="D2080" s="495"/>
      <c r="E2080" s="495"/>
    </row>
    <row r="2081" spans="1:10" ht="17.25" thickBot="1"/>
    <row r="2082" spans="1:10" ht="17.25" thickBot="1">
      <c r="A2082" s="1084" t="s">
        <v>953</v>
      </c>
      <c r="B2082" s="1085"/>
      <c r="C2082" s="1054" t="s">
        <v>533</v>
      </c>
      <c r="D2082" s="1055"/>
      <c r="E2082" s="529"/>
    </row>
    <row r="2083" spans="1:10" ht="17.25" thickBot="1">
      <c r="A2083" s="169" t="s">
        <v>534</v>
      </c>
      <c r="B2083" s="498" t="s">
        <v>175</v>
      </c>
      <c r="C2083" s="498" t="s">
        <v>535</v>
      </c>
      <c r="D2083" s="498" t="s">
        <v>536</v>
      </c>
      <c r="E2083" s="86" t="s">
        <v>537</v>
      </c>
    </row>
    <row r="2084" spans="1:10" ht="33.75" thickBot="1">
      <c r="A2084" s="198" t="s">
        <v>954</v>
      </c>
      <c r="B2084" s="111" t="s">
        <v>2899</v>
      </c>
      <c r="C2084" s="249">
        <f ca="1">LOOKUP(B2084,'Bal. Comprob.'!$A$13:$A$1201,'Bal. Comprob.'!$G$13:G2344)</f>
        <v>869024.28</v>
      </c>
      <c r="D2084" s="214">
        <v>0</v>
      </c>
      <c r="E2084" s="114"/>
    </row>
    <row r="2086" spans="1:10" ht="17.25" thickBot="1">
      <c r="A2086" s="152" t="s">
        <v>246</v>
      </c>
      <c r="B2086" s="495"/>
      <c r="C2086" s="495"/>
      <c r="D2086" s="495"/>
      <c r="E2086" s="495"/>
    </row>
    <row r="2087" spans="1:10" ht="17.25" thickBot="1">
      <c r="A2087" s="152" t="s">
        <v>3651</v>
      </c>
      <c r="B2087" s="495"/>
      <c r="C2087" s="495"/>
      <c r="D2087" s="495"/>
      <c r="E2087" s="495"/>
    </row>
    <row r="2088" spans="1:10" ht="17.25" thickBot="1">
      <c r="A2088" s="152"/>
      <c r="B2088" s="495"/>
      <c r="C2088" s="495"/>
      <c r="D2088" s="495"/>
      <c r="E2088" s="495"/>
    </row>
    <row r="2089" spans="1:10" ht="17.25" thickBot="1"/>
    <row r="2090" spans="1:10" ht="17.25" thickBot="1">
      <c r="A2090" s="1084" t="s">
        <v>955</v>
      </c>
      <c r="B2090" s="1085"/>
      <c r="C2090" s="1054" t="s">
        <v>533</v>
      </c>
      <c r="D2090" s="1055"/>
      <c r="E2090" s="529"/>
    </row>
    <row r="2091" spans="1:10" ht="17.25" thickBot="1">
      <c r="A2091" s="169" t="s">
        <v>534</v>
      </c>
      <c r="B2091" s="498" t="s">
        <v>175</v>
      </c>
      <c r="C2091" s="498" t="s">
        <v>535</v>
      </c>
      <c r="D2091" s="498" t="s">
        <v>536</v>
      </c>
      <c r="E2091" s="86" t="s">
        <v>537</v>
      </c>
      <c r="F2091" s="200"/>
    </row>
    <row r="2092" spans="1:10" ht="33.75" thickBot="1">
      <c r="A2092" s="198" t="s">
        <v>956</v>
      </c>
      <c r="B2092" s="111" t="s">
        <v>957</v>
      </c>
      <c r="C2092" s="214">
        <v>0</v>
      </c>
      <c r="D2092" s="214">
        <v>0</v>
      </c>
      <c r="E2092" s="114"/>
      <c r="F2092" s="200"/>
    </row>
    <row r="2093" spans="1:10">
      <c r="F2093" s="200"/>
    </row>
    <row r="2094" spans="1:10" ht="17.25" thickBot="1">
      <c r="A2094" s="152" t="s">
        <v>246</v>
      </c>
      <c r="B2094" s="1093"/>
      <c r="C2094" s="1093"/>
      <c r="D2094" s="495"/>
      <c r="E2094" s="200"/>
      <c r="G2094" s="200"/>
      <c r="H2094" s="200"/>
      <c r="I2094" s="200"/>
      <c r="J2094" s="649"/>
    </row>
    <row r="2095" spans="1:10" ht="17.25" thickBot="1">
      <c r="A2095" s="152"/>
      <c r="B2095" s="1086"/>
      <c r="C2095" s="1086"/>
      <c r="D2095" s="495"/>
      <c r="E2095" s="199"/>
      <c r="G2095" s="200"/>
      <c r="H2095" s="200"/>
      <c r="I2095" s="532"/>
      <c r="J2095" s="649"/>
    </row>
    <row r="2096" spans="1:10" ht="17.25" thickBot="1">
      <c r="A2096" s="152"/>
      <c r="B2096" s="1086"/>
      <c r="C2096" s="1086"/>
      <c r="D2096" s="495"/>
      <c r="E2096" s="495"/>
      <c r="G2096" s="1090"/>
      <c r="H2096" s="1090"/>
      <c r="I2096" s="532"/>
      <c r="J2096" s="674"/>
    </row>
    <row r="2097" spans="1:10" ht="17.25" thickBot="1">
      <c r="A2097" s="734" t="s">
        <v>958</v>
      </c>
      <c r="B2097" s="240"/>
      <c r="C2097" s="525" t="s">
        <v>533</v>
      </c>
      <c r="D2097" s="526"/>
      <c r="E2097" s="528"/>
    </row>
    <row r="2098" spans="1:10" ht="17.25" thickBot="1">
      <c r="A2098" s="211" t="s">
        <v>534</v>
      </c>
      <c r="B2098" s="496" t="s">
        <v>175</v>
      </c>
      <c r="C2098" s="30" t="s">
        <v>535</v>
      </c>
      <c r="D2098" s="211" t="s">
        <v>536</v>
      </c>
      <c r="E2098" s="528" t="s">
        <v>537</v>
      </c>
    </row>
    <row r="2099" spans="1:10" ht="17.25" thickBot="1">
      <c r="A2099" s="239" t="s">
        <v>959</v>
      </c>
      <c r="B2099" s="531" t="s">
        <v>960</v>
      </c>
      <c r="C2099" s="214">
        <v>0</v>
      </c>
      <c r="D2099" s="214">
        <v>0</v>
      </c>
      <c r="E2099" s="247"/>
    </row>
    <row r="2100" spans="1:10">
      <c r="A2100" s="577"/>
      <c r="B2100" s="578"/>
      <c r="C2100" s="578"/>
      <c r="D2100" s="578"/>
      <c r="E2100" s="578"/>
      <c r="G2100" s="578"/>
      <c r="H2100" s="578"/>
      <c r="I2100" s="578"/>
      <c r="J2100" s="578"/>
    </row>
    <row r="2101" spans="1:10" ht="17.25" thickBot="1">
      <c r="A2101" s="152" t="s">
        <v>246</v>
      </c>
      <c r="B2101" s="495"/>
      <c r="C2101" s="495"/>
      <c r="D2101" s="495"/>
      <c r="E2101" s="495"/>
    </row>
    <row r="2102" spans="1:10" ht="17.25" thickBot="1">
      <c r="A2102" s="152"/>
      <c r="B2102" s="495"/>
      <c r="C2102" s="495"/>
      <c r="D2102" s="495"/>
      <c r="E2102" s="495"/>
    </row>
    <row r="2103" spans="1:10" ht="17.25" thickBot="1">
      <c r="A2103" s="152"/>
      <c r="B2103" s="495"/>
      <c r="C2103" s="495"/>
      <c r="D2103" s="495"/>
      <c r="E2103" s="495"/>
    </row>
    <row r="2104" spans="1:10" ht="17.25" thickBot="1"/>
    <row r="2105" spans="1:10" ht="17.25" thickBot="1">
      <c r="A2105" s="1084" t="s">
        <v>961</v>
      </c>
      <c r="B2105" s="1085"/>
      <c r="C2105" s="1054" t="s">
        <v>533</v>
      </c>
      <c r="D2105" s="1055"/>
      <c r="E2105" s="529"/>
    </row>
    <row r="2106" spans="1:10" ht="17.25" thickBot="1">
      <c r="A2106" s="169" t="s">
        <v>534</v>
      </c>
      <c r="B2106" s="498" t="s">
        <v>175</v>
      </c>
      <c r="C2106" s="498" t="s">
        <v>535</v>
      </c>
      <c r="D2106" s="498" t="s">
        <v>536</v>
      </c>
      <c r="E2106" s="86" t="s">
        <v>537</v>
      </c>
    </row>
    <row r="2107" spans="1:10" ht="17.25" thickBot="1">
      <c r="A2107" s="182" t="s">
        <v>962</v>
      </c>
      <c r="B2107" s="111" t="s">
        <v>222</v>
      </c>
      <c r="C2107" s="214">
        <v>0</v>
      </c>
      <c r="D2107" s="214">
        <v>0</v>
      </c>
      <c r="E2107" s="114"/>
    </row>
    <row r="2109" spans="1:10" ht="17.25" thickBot="1">
      <c r="A2109" s="152" t="s">
        <v>246</v>
      </c>
      <c r="B2109" s="495"/>
      <c r="C2109" s="495"/>
      <c r="D2109" s="495"/>
      <c r="E2109" s="495"/>
    </row>
    <row r="2110" spans="1:10" ht="17.25" thickBot="1">
      <c r="A2110" s="152"/>
      <c r="B2110" s="495"/>
      <c r="C2110" s="495"/>
      <c r="D2110" s="495"/>
      <c r="E2110" s="495"/>
    </row>
    <row r="2111" spans="1:10" ht="17.25" thickBot="1">
      <c r="A2111" s="152"/>
      <c r="B2111" s="495"/>
      <c r="C2111" s="495"/>
      <c r="D2111" s="495"/>
      <c r="E2111" s="495"/>
    </row>
    <row r="2112" spans="1:10" ht="17.25" thickBot="1"/>
    <row r="2113" spans="1:5" ht="17.25" thickBot="1">
      <c r="A2113" s="1084" t="s">
        <v>963</v>
      </c>
      <c r="B2113" s="1085"/>
      <c r="C2113" s="1054" t="s">
        <v>533</v>
      </c>
      <c r="D2113" s="1055"/>
      <c r="E2113" s="529"/>
    </row>
    <row r="2114" spans="1:5" ht="17.25" thickBot="1">
      <c r="A2114" s="169" t="s">
        <v>534</v>
      </c>
      <c r="B2114" s="498" t="s">
        <v>175</v>
      </c>
      <c r="C2114" s="498" t="s">
        <v>535</v>
      </c>
      <c r="D2114" s="498" t="s">
        <v>536</v>
      </c>
      <c r="E2114" s="86" t="s">
        <v>537</v>
      </c>
    </row>
    <row r="2115" spans="1:5" ht="17.25" thickBot="1">
      <c r="A2115" s="182" t="s">
        <v>964</v>
      </c>
      <c r="B2115" s="111" t="s">
        <v>965</v>
      </c>
      <c r="C2115" s="214">
        <v>0</v>
      </c>
      <c r="D2115" s="214">
        <v>0</v>
      </c>
      <c r="E2115" s="114"/>
    </row>
    <row r="2117" spans="1:5" ht="17.25" thickBot="1">
      <c r="A2117" s="152" t="s">
        <v>246</v>
      </c>
      <c r="B2117" s="495"/>
      <c r="C2117" s="495"/>
      <c r="D2117" s="495"/>
      <c r="E2117" s="495"/>
    </row>
    <row r="2118" spans="1:5" ht="17.25" thickBot="1">
      <c r="A2118" s="152"/>
      <c r="B2118" s="495"/>
      <c r="C2118" s="495"/>
      <c r="D2118" s="495"/>
      <c r="E2118" s="495"/>
    </row>
    <row r="2119" spans="1:5" ht="17.25" thickBot="1">
      <c r="A2119" s="152"/>
      <c r="B2119" s="495"/>
      <c r="C2119" s="495"/>
      <c r="D2119" s="495"/>
      <c r="E2119" s="495"/>
    </row>
    <row r="2120" spans="1:5" ht="17.25" thickBot="1"/>
    <row r="2121" spans="1:5" ht="17.25" thickBot="1">
      <c r="A2121" s="1084" t="s">
        <v>966</v>
      </c>
      <c r="B2121" s="1085"/>
      <c r="C2121" s="1054" t="s">
        <v>533</v>
      </c>
      <c r="D2121" s="1055"/>
      <c r="E2121" s="529"/>
    </row>
    <row r="2122" spans="1:5" ht="17.25" thickBot="1">
      <c r="A2122" s="169" t="s">
        <v>534</v>
      </c>
      <c r="B2122" s="498" t="s">
        <v>175</v>
      </c>
      <c r="C2122" s="498" t="s">
        <v>535</v>
      </c>
      <c r="D2122" s="498" t="s">
        <v>536</v>
      </c>
      <c r="E2122" s="86" t="s">
        <v>537</v>
      </c>
    </row>
    <row r="2123" spans="1:5" ht="33.75" thickBot="1">
      <c r="A2123" s="198" t="s">
        <v>967</v>
      </c>
      <c r="B2123" s="111" t="s">
        <v>968</v>
      </c>
      <c r="C2123" s="214">
        <v>0</v>
      </c>
      <c r="D2123" s="214">
        <v>0</v>
      </c>
      <c r="E2123" s="114"/>
    </row>
    <row r="2125" spans="1:5" ht="17.25" thickBot="1">
      <c r="A2125" s="152" t="s">
        <v>246</v>
      </c>
      <c r="B2125" s="495"/>
      <c r="C2125" s="495"/>
      <c r="D2125" s="495"/>
      <c r="E2125" s="495"/>
    </row>
    <row r="2126" spans="1:5" ht="17.25" thickBot="1">
      <c r="A2126" s="152"/>
      <c r="B2126" s="495"/>
      <c r="C2126" s="495"/>
      <c r="D2126" s="495"/>
      <c r="E2126" s="495"/>
    </row>
    <row r="2127" spans="1:5" ht="17.25" thickBot="1">
      <c r="A2127" s="152"/>
      <c r="B2127" s="495"/>
      <c r="C2127" s="495"/>
      <c r="D2127" s="495"/>
      <c r="E2127" s="495"/>
    </row>
    <row r="2128" spans="1:5" ht="17.25" thickBot="1"/>
    <row r="2129" spans="1:5" ht="17.25" thickBot="1">
      <c r="A2129" s="1084" t="s">
        <v>969</v>
      </c>
      <c r="B2129" s="1085"/>
      <c r="C2129" s="1054" t="s">
        <v>533</v>
      </c>
      <c r="D2129" s="1055"/>
      <c r="E2129" s="529"/>
    </row>
    <row r="2130" spans="1:5" ht="17.25" thickBot="1">
      <c r="A2130" s="169" t="s">
        <v>534</v>
      </c>
      <c r="B2130" s="498" t="s">
        <v>175</v>
      </c>
      <c r="C2130" s="498" t="s">
        <v>535</v>
      </c>
      <c r="D2130" s="498" t="s">
        <v>536</v>
      </c>
      <c r="E2130" s="86" t="s">
        <v>537</v>
      </c>
    </row>
    <row r="2131" spans="1:5" ht="33.75" thickBot="1">
      <c r="A2131" s="198" t="s">
        <v>970</v>
      </c>
      <c r="B2131" s="111" t="s">
        <v>971</v>
      </c>
      <c r="C2131" s="214">
        <v>0</v>
      </c>
      <c r="D2131" s="214">
        <v>0</v>
      </c>
      <c r="E2131" s="114"/>
    </row>
    <row r="2133" spans="1:5" ht="17.25" thickBot="1">
      <c r="A2133" s="152" t="s">
        <v>246</v>
      </c>
      <c r="B2133" s="495"/>
      <c r="C2133" s="495"/>
      <c r="D2133" s="495"/>
      <c r="E2133" s="495"/>
    </row>
    <row r="2134" spans="1:5" ht="17.25" thickBot="1">
      <c r="A2134" s="152"/>
      <c r="B2134" s="495"/>
      <c r="C2134" s="495"/>
      <c r="D2134" s="495"/>
      <c r="E2134" s="495"/>
    </row>
    <row r="2135" spans="1:5" ht="17.25" thickBot="1">
      <c r="A2135" s="152"/>
      <c r="B2135" s="495"/>
      <c r="C2135" s="495"/>
      <c r="D2135" s="495"/>
      <c r="E2135" s="495"/>
    </row>
    <row r="2136" spans="1:5" ht="17.25" thickBot="1"/>
    <row r="2137" spans="1:5" ht="17.25" thickBot="1">
      <c r="A2137" s="1084" t="s">
        <v>972</v>
      </c>
      <c r="B2137" s="1085"/>
      <c r="C2137" s="1054" t="s">
        <v>533</v>
      </c>
      <c r="D2137" s="1055"/>
      <c r="E2137" s="529"/>
    </row>
    <row r="2138" spans="1:5" ht="17.25" thickBot="1">
      <c r="A2138" s="169" t="s">
        <v>534</v>
      </c>
      <c r="B2138" s="498" t="s">
        <v>175</v>
      </c>
      <c r="C2138" s="498" t="s">
        <v>535</v>
      </c>
      <c r="D2138" s="498" t="s">
        <v>536</v>
      </c>
      <c r="E2138" s="86" t="s">
        <v>537</v>
      </c>
    </row>
    <row r="2139" spans="1:5" ht="17.25" thickBot="1">
      <c r="A2139" s="182" t="s">
        <v>973</v>
      </c>
      <c r="B2139" s="111" t="s">
        <v>2650</v>
      </c>
      <c r="C2139" s="249">
        <f ca="1">LOOKUP(B2139,'Bal. Comprob.'!$A$13:$A$1201,'Bal. Comprob.'!$G$13:G2400)</f>
        <v>2881951076.8600001</v>
      </c>
      <c r="D2139" s="214">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511"/>
      <c r="B2145" s="92"/>
      <c r="C2145" s="317"/>
    </row>
    <row r="2146" spans="1:5" ht="17.25" thickBot="1">
      <c r="A2146" s="511"/>
      <c r="B2146" s="92"/>
      <c r="C2146" s="73"/>
    </row>
    <row r="2147" spans="1:5" ht="17.25" thickBot="1">
      <c r="A2147" s="511"/>
      <c r="B2147" s="92"/>
      <c r="C2147" s="73"/>
    </row>
    <row r="2149" spans="1:5">
      <c r="A2149" s="396" t="s">
        <v>246</v>
      </c>
      <c r="B2149" s="725"/>
      <c r="C2149" s="725"/>
    </row>
    <row r="2150" spans="1:5" ht="47.25" customHeight="1">
      <c r="A2150" s="1158" t="s">
        <v>3652</v>
      </c>
      <c r="B2150" s="1158"/>
      <c r="C2150" s="1158"/>
      <c r="D2150" s="1158"/>
      <c r="E2150" s="1158"/>
    </row>
    <row r="2151" spans="1:5" ht="18.75" customHeight="1">
      <c r="A2151" s="396"/>
      <c r="B2151" s="725"/>
      <c r="C2151" s="725"/>
      <c r="D2151" s="670"/>
      <c r="E2151" s="670"/>
    </row>
    <row r="2152" spans="1:5" ht="17.25" thickBot="1"/>
    <row r="2153" spans="1:5" ht="17.25" thickBot="1">
      <c r="A2153" s="1084" t="s">
        <v>975</v>
      </c>
      <c r="B2153" s="1085"/>
      <c r="C2153" s="1054" t="s">
        <v>533</v>
      </c>
      <c r="D2153" s="1055"/>
      <c r="E2153" s="529"/>
    </row>
    <row r="2154" spans="1:5" ht="17.25" thickBot="1">
      <c r="A2154" s="169" t="s">
        <v>534</v>
      </c>
      <c r="B2154" s="498" t="s">
        <v>175</v>
      </c>
      <c r="C2154" s="498" t="s">
        <v>535</v>
      </c>
      <c r="D2154" s="498" t="s">
        <v>536</v>
      </c>
      <c r="E2154" s="86" t="s">
        <v>537</v>
      </c>
    </row>
    <row r="2155" spans="1:5" ht="17.25" thickBot="1">
      <c r="A2155" s="182" t="s">
        <v>807</v>
      </c>
      <c r="B2155" s="111" t="s">
        <v>229</v>
      </c>
      <c r="C2155" s="214">
        <v>0</v>
      </c>
      <c r="D2155" s="214">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511"/>
      <c r="B2160" s="92"/>
      <c r="C2160" s="73"/>
    </row>
    <row r="2161" spans="1:5" ht="17.25" thickBot="1">
      <c r="A2161" s="511"/>
      <c r="B2161" s="92"/>
      <c r="C2161" s="73"/>
    </row>
    <row r="2163" spans="1:5" ht="17.25" thickBot="1">
      <c r="A2163" s="152" t="s">
        <v>246</v>
      </c>
      <c r="B2163" s="495"/>
      <c r="C2163" s="495"/>
      <c r="D2163" s="532"/>
      <c r="E2163" s="532"/>
    </row>
    <row r="2164" spans="1:5" ht="17.25" thickBot="1">
      <c r="A2164" s="152"/>
      <c r="B2164" s="495"/>
      <c r="C2164" s="495"/>
      <c r="D2164" s="532"/>
      <c r="E2164" s="532"/>
    </row>
    <row r="2165" spans="1:5" ht="17.25" thickBot="1">
      <c r="A2165" s="152"/>
      <c r="B2165" s="495"/>
      <c r="C2165" s="495"/>
      <c r="D2165" s="532"/>
      <c r="E2165" s="532"/>
    </row>
    <row r="2166" spans="1:5" ht="17.25" thickBot="1"/>
    <row r="2167" spans="1:5" ht="17.25" thickBot="1">
      <c r="A2167" s="1084" t="s">
        <v>978</v>
      </c>
      <c r="B2167" s="1085"/>
      <c r="C2167" s="1054" t="s">
        <v>533</v>
      </c>
      <c r="D2167" s="1055"/>
      <c r="E2167" s="529"/>
    </row>
    <row r="2168" spans="1:5" ht="17.25" thickBot="1">
      <c r="A2168" s="169" t="s">
        <v>534</v>
      </c>
      <c r="B2168" s="498" t="s">
        <v>175</v>
      </c>
      <c r="C2168" s="498" t="s">
        <v>535</v>
      </c>
      <c r="D2168" s="498" t="s">
        <v>536</v>
      </c>
      <c r="E2168" s="86" t="s">
        <v>537</v>
      </c>
    </row>
    <row r="2169" spans="1:5" ht="50.25" thickBot="1">
      <c r="A2169" s="198" t="s">
        <v>979</v>
      </c>
      <c r="B2169" s="111" t="s">
        <v>2709</v>
      </c>
      <c r="C2169" s="249">
        <f ca="1">LOOKUP(B2169,'Bal. Comprob.'!$A$13:$A$1201,'Bal. Comprob.'!$G$13:G2445)</f>
        <v>6052957.1799999997</v>
      </c>
      <c r="D2169" s="214">
        <v>0</v>
      </c>
      <c r="E2169" s="114"/>
    </row>
    <row r="2171" spans="1:5" ht="17.25" thickBot="1">
      <c r="A2171" s="152" t="s">
        <v>246</v>
      </c>
      <c r="B2171" s="495"/>
      <c r="C2171" s="495"/>
      <c r="D2171" s="495"/>
      <c r="E2171" s="495"/>
    </row>
    <row r="2172" spans="1:5" ht="17.25" thickBot="1">
      <c r="A2172" s="152" t="s">
        <v>3647</v>
      </c>
      <c r="B2172" s="495"/>
      <c r="C2172" s="495"/>
      <c r="D2172" s="495"/>
      <c r="E2172" s="495"/>
    </row>
    <row r="2173" spans="1:5" ht="17.25" thickBot="1">
      <c r="A2173" s="152"/>
      <c r="B2173" s="495"/>
      <c r="C2173" s="495"/>
      <c r="D2173" s="495"/>
      <c r="E2173" s="495"/>
    </row>
    <row r="2174" spans="1:5" ht="17.25" thickBot="1"/>
    <row r="2175" spans="1:5" ht="17.25" thickBot="1">
      <c r="A2175" s="1164" t="s">
        <v>980</v>
      </c>
      <c r="B2175" s="1165"/>
      <c r="C2175" s="1054" t="s">
        <v>533</v>
      </c>
      <c r="D2175" s="1055"/>
      <c r="E2175" s="529"/>
    </row>
    <row r="2176" spans="1:5" ht="17.25" thickBot="1">
      <c r="A2176" s="169" t="s">
        <v>534</v>
      </c>
      <c r="B2176" s="498" t="s">
        <v>175</v>
      </c>
      <c r="C2176" s="498" t="s">
        <v>535</v>
      </c>
      <c r="D2176" s="498" t="s">
        <v>536</v>
      </c>
      <c r="E2176" s="86" t="s">
        <v>537</v>
      </c>
    </row>
    <row r="2177" spans="1:5" ht="66.75" thickBot="1">
      <c r="A2177" s="198" t="s">
        <v>981</v>
      </c>
      <c r="B2177" s="111" t="s">
        <v>982</v>
      </c>
      <c r="C2177" s="214">
        <v>0</v>
      </c>
      <c r="D2177" s="214">
        <v>0</v>
      </c>
      <c r="E2177" s="114"/>
    </row>
    <row r="2179" spans="1:5" ht="17.25" thickBot="1">
      <c r="A2179" s="152" t="s">
        <v>246</v>
      </c>
      <c r="B2179" s="495"/>
      <c r="C2179" s="495"/>
      <c r="D2179" s="495"/>
      <c r="E2179" s="495"/>
    </row>
    <row r="2180" spans="1:5" ht="17.25" thickBot="1">
      <c r="A2180" s="152"/>
      <c r="B2180" s="495"/>
      <c r="C2180" s="495"/>
      <c r="D2180" s="495"/>
      <c r="E2180" s="495"/>
    </row>
    <row r="2181" spans="1:5" ht="17.25" thickBot="1">
      <c r="A2181" s="152"/>
      <c r="B2181" s="495"/>
      <c r="C2181" s="495"/>
      <c r="D2181" s="495"/>
      <c r="E2181" s="495"/>
    </row>
    <row r="2182" spans="1:5" ht="17.25" thickBot="1"/>
    <row r="2183" spans="1:5" ht="17.25" thickBot="1">
      <c r="A2183" s="1084" t="s">
        <v>983</v>
      </c>
      <c r="B2183" s="1085"/>
      <c r="C2183" s="1054" t="s">
        <v>533</v>
      </c>
      <c r="D2183" s="1055"/>
      <c r="E2183" s="529"/>
    </row>
    <row r="2184" spans="1:5" ht="17.25" thickBot="1">
      <c r="A2184" s="169" t="s">
        <v>534</v>
      </c>
      <c r="B2184" s="498" t="s">
        <v>175</v>
      </c>
      <c r="C2184" s="498" t="s">
        <v>535</v>
      </c>
      <c r="D2184" s="498" t="s">
        <v>536</v>
      </c>
      <c r="E2184" s="86" t="s">
        <v>537</v>
      </c>
    </row>
    <row r="2185" spans="1:5" ht="17.25" thickBot="1">
      <c r="A2185" s="182" t="s">
        <v>984</v>
      </c>
      <c r="B2185" s="111" t="s">
        <v>2731</v>
      </c>
      <c r="C2185" s="249">
        <f ca="1">LOOKUP(B2185,'Bal. Comprob.'!$A$13:$A$1201,'Bal. Comprob.'!$G$13:G2461)</f>
        <v>191136985.27000001</v>
      </c>
      <c r="D2185" s="214">
        <v>0</v>
      </c>
      <c r="E2185" s="114"/>
    </row>
    <row r="2187" spans="1:5">
      <c r="A2187" s="396" t="s">
        <v>246</v>
      </c>
      <c r="B2187" s="953"/>
      <c r="C2187" s="953"/>
      <c r="D2187" s="953"/>
      <c r="E2187" s="953"/>
    </row>
    <row r="2188" spans="1:5" ht="36.75" customHeight="1">
      <c r="A2188" s="1087" t="s">
        <v>3653</v>
      </c>
      <c r="B2188" s="1087"/>
      <c r="C2188" s="1087"/>
      <c r="D2188" s="1087"/>
      <c r="E2188" s="1087"/>
    </row>
    <row r="2189" spans="1:5">
      <c r="A2189" s="396"/>
      <c r="B2189" s="953"/>
      <c r="C2189" s="953"/>
      <c r="D2189" s="953"/>
      <c r="E2189" s="953"/>
    </row>
    <row r="2193" spans="1:4" ht="18.75">
      <c r="A2193" s="194" t="s">
        <v>985</v>
      </c>
    </row>
    <row r="2194" spans="1:4">
      <c r="A2194" s="144"/>
    </row>
    <row r="2195" spans="1:4">
      <c r="A2195" s="530" t="s">
        <v>986</v>
      </c>
    </row>
    <row r="2196" spans="1:4" ht="17.25" thickBot="1"/>
    <row r="2197" spans="1:4" ht="17.25" thickBot="1">
      <c r="A2197" s="736" t="s">
        <v>987</v>
      </c>
      <c r="B2197" s="1054" t="s">
        <v>533</v>
      </c>
      <c r="C2197" s="1055"/>
      <c r="D2197" s="529"/>
    </row>
    <row r="2198" spans="1:4" ht="17.25" thickBot="1">
      <c r="A2198" s="169" t="s">
        <v>988</v>
      </c>
      <c r="B2198" s="498" t="s">
        <v>535</v>
      </c>
      <c r="C2198" s="498" t="s">
        <v>536</v>
      </c>
      <c r="D2198" s="86" t="s">
        <v>537</v>
      </c>
    </row>
    <row r="2199" spans="1:4" ht="17.25" thickBot="1">
      <c r="A2199" s="182" t="s">
        <v>989</v>
      </c>
      <c r="B2199" s="253">
        <f>+'Flujo de Efectivo'!D7</f>
        <v>153441776207.16998</v>
      </c>
      <c r="C2199" s="214">
        <v>0</v>
      </c>
      <c r="D2199" s="114"/>
    </row>
    <row r="2201" spans="1:4" ht="17.25" thickBot="1">
      <c r="A2201" s="152" t="s">
        <v>246</v>
      </c>
      <c r="B2201" s="495"/>
      <c r="C2201" s="495"/>
      <c r="D2201" s="495"/>
    </row>
    <row r="2202" spans="1:4" ht="51.75" customHeight="1" thickBot="1">
      <c r="A2202" s="1151" t="s">
        <v>3654</v>
      </c>
      <c r="B2202" s="1151"/>
      <c r="C2202" s="1151"/>
      <c r="D2202" s="1151"/>
    </row>
    <row r="2203" spans="1:4" ht="17.25" thickBot="1">
      <c r="A2203" s="152"/>
      <c r="B2203" s="495"/>
      <c r="C2203" s="495"/>
      <c r="D2203" s="495"/>
    </row>
    <row r="2204" spans="1:4" ht="17.25" thickBot="1"/>
    <row r="2205" spans="1:4" ht="17.25" thickBot="1">
      <c r="A2205" s="737" t="s">
        <v>990</v>
      </c>
      <c r="B2205" s="1054" t="s">
        <v>533</v>
      </c>
      <c r="C2205" s="1055"/>
      <c r="D2205" s="529"/>
    </row>
    <row r="2206" spans="1:4" ht="17.25" thickBot="1">
      <c r="A2206" s="169" t="s">
        <v>988</v>
      </c>
      <c r="B2206" s="498" t="s">
        <v>535</v>
      </c>
      <c r="C2206" s="498" t="s">
        <v>536</v>
      </c>
      <c r="D2206" s="86" t="s">
        <v>537</v>
      </c>
    </row>
    <row r="2207" spans="1:4" ht="17.25" thickBot="1">
      <c r="A2207" s="182" t="s">
        <v>991</v>
      </c>
      <c r="B2207" s="253">
        <f>+'Flujo de Efectivo'!D16</f>
        <v>132737857781.12001</v>
      </c>
      <c r="C2207" s="214">
        <v>0</v>
      </c>
      <c r="D2207" s="114"/>
    </row>
    <row r="2209" spans="1:4" ht="17.25" thickBot="1">
      <c r="A2209" s="152" t="s">
        <v>246</v>
      </c>
      <c r="B2209" s="495"/>
      <c r="C2209" s="495"/>
      <c r="D2209" s="495"/>
    </row>
    <row r="2210" spans="1:4" ht="48" customHeight="1" thickBot="1">
      <c r="A2210" s="1151" t="s">
        <v>3655</v>
      </c>
      <c r="B2210" s="1151"/>
      <c r="C2210" s="1151"/>
      <c r="D2210" s="1151"/>
    </row>
    <row r="2211" spans="1:4" ht="17.25" thickBot="1">
      <c r="A2211" s="152"/>
      <c r="B2211" s="495"/>
      <c r="C2211" s="495"/>
      <c r="D2211" s="495"/>
    </row>
    <row r="2213" spans="1:4" ht="17.25" thickBot="1">
      <c r="A2213" s="195" t="s">
        <v>992</v>
      </c>
    </row>
    <row r="2214" spans="1:4" ht="17.25" thickBot="1">
      <c r="A2214" s="737" t="s">
        <v>993</v>
      </c>
      <c r="B2214" s="1054" t="s">
        <v>533</v>
      </c>
      <c r="C2214" s="1055"/>
      <c r="D2214" s="529"/>
    </row>
    <row r="2215" spans="1:4" ht="17.25" thickBot="1">
      <c r="A2215" s="169" t="s">
        <v>988</v>
      </c>
      <c r="B2215" s="498" t="s">
        <v>535</v>
      </c>
      <c r="C2215" s="498" t="s">
        <v>536</v>
      </c>
      <c r="D2215" s="86" t="s">
        <v>537</v>
      </c>
    </row>
    <row r="2216" spans="1:4" ht="17.25" thickBot="1">
      <c r="A2216" s="182" t="s">
        <v>989</v>
      </c>
      <c r="B2216" s="253">
        <f>+'Flujo de Efectivo'!D25</f>
        <v>926405938.54000032</v>
      </c>
      <c r="C2216" s="214">
        <v>0</v>
      </c>
      <c r="D2216" s="114"/>
    </row>
    <row r="2218" spans="1:4" ht="17.25" thickBot="1">
      <c r="A2218" s="152" t="s">
        <v>246</v>
      </c>
      <c r="B2218" s="495"/>
      <c r="C2218" s="495"/>
      <c r="D2218" s="495"/>
    </row>
    <row r="2219" spans="1:4" ht="34.5" customHeight="1" thickBot="1">
      <c r="A2219" s="1152" t="s">
        <v>3656</v>
      </c>
      <c r="B2219" s="1152"/>
      <c r="C2219" s="1152"/>
      <c r="D2219" s="1152"/>
    </row>
    <row r="2220" spans="1:4" ht="17.25" thickBot="1">
      <c r="A2220" s="152"/>
      <c r="B2220" s="495"/>
      <c r="C2220" s="495"/>
      <c r="D2220" s="495"/>
    </row>
    <row r="2221" spans="1:4" ht="17.25" thickBot="1"/>
    <row r="2222" spans="1:4" ht="17.25" thickBot="1">
      <c r="A2222" s="737" t="s">
        <v>994</v>
      </c>
      <c r="B2222" s="1054" t="s">
        <v>533</v>
      </c>
      <c r="C2222" s="1055"/>
      <c r="D2222" s="529"/>
    </row>
    <row r="2223" spans="1:4" ht="17.25" thickBot="1">
      <c r="A2223" s="169" t="s">
        <v>988</v>
      </c>
      <c r="B2223" s="498" t="s">
        <v>535</v>
      </c>
      <c r="C2223" s="498" t="s">
        <v>536</v>
      </c>
      <c r="D2223" s="86" t="s">
        <v>537</v>
      </c>
    </row>
    <row r="2224" spans="1:4" ht="17.25" thickBot="1">
      <c r="A2224" s="182" t="s">
        <v>991</v>
      </c>
      <c r="B2224" s="253">
        <f>+'Flujo de Efectivo'!D31</f>
        <v>10247915744.890007</v>
      </c>
      <c r="C2224" s="214">
        <v>0</v>
      </c>
      <c r="D2224" s="114"/>
    </row>
    <row r="2226" spans="1:5">
      <c r="A2226" s="396" t="s">
        <v>246</v>
      </c>
      <c r="B2226" s="725"/>
      <c r="C2226" s="725"/>
      <c r="D2226" s="725"/>
    </row>
    <row r="2227" spans="1:5" ht="84.75" customHeight="1">
      <c r="A2227" s="1087" t="s">
        <v>3899</v>
      </c>
      <c r="B2227" s="1087"/>
      <c r="C2227" s="1087"/>
      <c r="D2227" s="1087"/>
    </row>
    <row r="2229" spans="1:5" ht="17.25" thickBot="1">
      <c r="A2229" s="195" t="s">
        <v>995</v>
      </c>
    </row>
    <row r="2230" spans="1:5" ht="17.25" thickBot="1">
      <c r="A2230" s="737" t="s">
        <v>996</v>
      </c>
      <c r="B2230" s="1054" t="s">
        <v>533</v>
      </c>
      <c r="C2230" s="1055"/>
      <c r="D2230" s="529"/>
    </row>
    <row r="2231" spans="1:5" ht="17.25" thickBot="1">
      <c r="A2231" s="169" t="s">
        <v>988</v>
      </c>
      <c r="B2231" s="498" t="s">
        <v>535</v>
      </c>
      <c r="C2231" s="498" t="s">
        <v>536</v>
      </c>
      <c r="D2231" s="86" t="s">
        <v>537</v>
      </c>
    </row>
    <row r="2232" spans="1:5" ht="17.25" thickBot="1">
      <c r="A2232" s="182" t="s">
        <v>989</v>
      </c>
      <c r="B2232" s="253">
        <f>+'Flujo de Efectivo'!D40</f>
        <v>7924828870.7200012</v>
      </c>
      <c r="C2232" s="214">
        <v>0</v>
      </c>
      <c r="D2232" s="114"/>
    </row>
    <row r="2234" spans="1:5" ht="17.25" thickBot="1">
      <c r="A2234" s="152" t="s">
        <v>246</v>
      </c>
      <c r="B2234" s="495"/>
      <c r="C2234" s="495"/>
      <c r="D2234" s="495"/>
      <c r="E2234" s="532"/>
    </row>
    <row r="2235" spans="1:5" ht="17.25" thickBot="1">
      <c r="A2235" s="152" t="s">
        <v>3657</v>
      </c>
      <c r="B2235" s="495"/>
      <c r="C2235" s="495"/>
      <c r="D2235" s="495"/>
      <c r="E2235" s="532"/>
    </row>
    <row r="2236" spans="1:5" ht="17.25" thickBot="1">
      <c r="A2236" s="152"/>
      <c r="B2236" s="495"/>
      <c r="C2236" s="495"/>
      <c r="D2236" s="495"/>
      <c r="E2236" s="532"/>
    </row>
    <row r="2237" spans="1:5" ht="17.25" thickBot="1"/>
    <row r="2238" spans="1:5" ht="17.25" thickBot="1">
      <c r="A2238" s="737" t="s">
        <v>997</v>
      </c>
      <c r="B2238" s="1054" t="s">
        <v>533</v>
      </c>
      <c r="C2238" s="1055"/>
      <c r="D2238" s="529"/>
    </row>
    <row r="2239" spans="1:5" ht="17.25" thickBot="1">
      <c r="A2239" s="169" t="s">
        <v>988</v>
      </c>
      <c r="B2239" s="498" t="s">
        <v>535</v>
      </c>
      <c r="C2239" s="498" t="s">
        <v>536</v>
      </c>
      <c r="D2239" s="86" t="s">
        <v>537</v>
      </c>
    </row>
    <row r="2240" spans="1:5" ht="17.25" thickBot="1">
      <c r="A2240" s="182" t="s">
        <v>991</v>
      </c>
      <c r="B2240" s="319">
        <f>+'Flujo de Efectivo'!D44</f>
        <v>0</v>
      </c>
      <c r="C2240" s="214">
        <v>0</v>
      </c>
      <c r="D2240" s="114"/>
    </row>
    <row r="2242" spans="1:5" ht="17.25" thickBot="1">
      <c r="A2242" s="152" t="s">
        <v>246</v>
      </c>
      <c r="B2242" s="495"/>
      <c r="C2242" s="495"/>
      <c r="D2242" s="495"/>
      <c r="E2242" s="532"/>
    </row>
    <row r="2243" spans="1:5" ht="17.25" thickBot="1">
      <c r="A2243" s="152"/>
      <c r="B2243" s="495"/>
      <c r="C2243" s="495"/>
      <c r="D2243" s="495"/>
      <c r="E2243" s="532"/>
    </row>
    <row r="2244" spans="1:5" ht="17.25" thickBot="1">
      <c r="A2244" s="152"/>
      <c r="B2244" s="495"/>
      <c r="C2244" s="495"/>
      <c r="D2244" s="495"/>
      <c r="E2244" s="532"/>
    </row>
    <row r="2245" spans="1:5" ht="17.25" thickBot="1"/>
    <row r="2246" spans="1:5" ht="17.25" thickBot="1">
      <c r="A2246" s="737" t="s">
        <v>998</v>
      </c>
      <c r="B2246" s="1054" t="s">
        <v>533</v>
      </c>
      <c r="C2246" s="1055"/>
      <c r="D2246" s="529"/>
    </row>
    <row r="2247" spans="1:5" ht="17.25" thickBot="1">
      <c r="A2247" s="169" t="s">
        <v>999</v>
      </c>
      <c r="B2247" s="498" t="s">
        <v>535</v>
      </c>
      <c r="C2247" s="498" t="s">
        <v>536</v>
      </c>
      <c r="D2247" s="86" t="s">
        <v>537</v>
      </c>
    </row>
    <row r="2248" spans="1:5" ht="17.25" thickBot="1">
      <c r="A2248" s="162"/>
      <c r="B2248" s="319">
        <f>+'Flujo de Efectivo'!D54</f>
        <v>19781948255.459938</v>
      </c>
      <c r="C2248" s="214">
        <v>0</v>
      </c>
      <c r="D2248" s="117"/>
    </row>
    <row r="2249" spans="1:5">
      <c r="A2249" s="144"/>
      <c r="B2249" s="665"/>
    </row>
    <row r="2250" spans="1:5">
      <c r="A2250" s="144"/>
      <c r="B2250" s="665"/>
    </row>
    <row r="2251" spans="1:5" ht="18.75">
      <c r="A2251" s="194" t="s">
        <v>1000</v>
      </c>
    </row>
    <row r="2252" spans="1:5" ht="17.25" thickBot="1"/>
    <row r="2253" spans="1:5" ht="17.25" thickBot="1">
      <c r="A2253" s="737" t="s">
        <v>1001</v>
      </c>
      <c r="B2253" s="1054" t="s">
        <v>533</v>
      </c>
      <c r="C2253" s="1055"/>
      <c r="D2253" s="529"/>
    </row>
    <row r="2254" spans="1:5" ht="17.25" thickBot="1">
      <c r="A2254" s="169" t="s">
        <v>988</v>
      </c>
      <c r="B2254" s="498" t="s">
        <v>535</v>
      </c>
      <c r="C2254" s="498" t="s">
        <v>536</v>
      </c>
      <c r="D2254" s="86" t="s">
        <v>537</v>
      </c>
    </row>
    <row r="2255" spans="1:5" ht="17.25" thickBot="1">
      <c r="A2255" s="182" t="s">
        <v>1002</v>
      </c>
      <c r="B2255" s="253">
        <f>+'Cambios en Patrimonio'!K31</f>
        <v>146824613404.59998</v>
      </c>
      <c r="C2255" s="214">
        <v>0</v>
      </c>
      <c r="D2255" s="114"/>
    </row>
    <row r="2257" spans="1:5" ht="17.25" thickBot="1">
      <c r="A2257" s="152" t="s">
        <v>246</v>
      </c>
      <c r="B2257" s="495"/>
      <c r="C2257" s="495"/>
      <c r="D2257" s="495"/>
      <c r="E2257" s="532"/>
    </row>
    <row r="2258" spans="1:5" ht="17.25" thickBot="1">
      <c r="A2258" s="152" t="s">
        <v>3658</v>
      </c>
      <c r="B2258" s="495"/>
      <c r="C2258" s="495"/>
      <c r="D2258" s="495"/>
      <c r="E2258" s="532"/>
    </row>
    <row r="2259" spans="1:5" ht="17.25" thickBot="1">
      <c r="A2259" s="152"/>
      <c r="B2259" s="495"/>
      <c r="C2259" s="495"/>
      <c r="D2259" s="495"/>
      <c r="E2259" s="532"/>
    </row>
    <row r="2260" spans="1:5">
      <c r="A2260" s="184"/>
    </row>
    <row r="2261" spans="1:5" ht="17.25" thickBot="1">
      <c r="A2261" s="699" t="s">
        <v>1003</v>
      </c>
    </row>
    <row r="2262" spans="1:5" ht="17.25" thickBot="1">
      <c r="A2262" s="187" t="s">
        <v>347</v>
      </c>
      <c r="B2262" s="102" t="s">
        <v>1004</v>
      </c>
      <c r="C2262" s="101" t="s">
        <v>540</v>
      </c>
      <c r="D2262" s="102" t="s">
        <v>1005</v>
      </c>
    </row>
    <row r="2263" spans="1:5" ht="17.25" thickBot="1">
      <c r="A2263" s="614"/>
      <c r="B2263" s="615"/>
      <c r="C2263" s="118"/>
      <c r="D2263" s="615"/>
    </row>
    <row r="2264" spans="1:5" ht="17.25" thickBot="1">
      <c r="A2264" s="614"/>
      <c r="B2264" s="615"/>
      <c r="C2264" s="118"/>
      <c r="D2264" s="615"/>
    </row>
    <row r="2265" spans="1:5" ht="17.25" thickBot="1">
      <c r="A2265" s="614"/>
      <c r="B2265" s="615"/>
      <c r="C2265" s="118"/>
      <c r="D2265" s="615"/>
    </row>
    <row r="2267" spans="1:5" ht="18.75">
      <c r="A2267" s="194" t="s">
        <v>1006</v>
      </c>
      <c r="B2267" s="194"/>
    </row>
    <row r="2268" spans="1:5">
      <c r="A2268" s="1117"/>
      <c r="B2268" s="1117"/>
    </row>
    <row r="2269" spans="1:5">
      <c r="A2269" s="618"/>
      <c r="B2269" s="649"/>
    </row>
    <row r="2270" spans="1:5" ht="17.25" thickBot="1">
      <c r="A2270" s="144" t="s">
        <v>1007</v>
      </c>
    </row>
    <row r="2271" spans="1:5">
      <c r="A2271" s="391" t="s">
        <v>16</v>
      </c>
      <c r="B2271" s="392"/>
      <c r="C2271" s="1111" t="s">
        <v>17</v>
      </c>
      <c r="D2271" s="1162" t="s">
        <v>18</v>
      </c>
      <c r="E2271" s="1163"/>
    </row>
    <row r="2272" spans="1:5" ht="25.5" customHeight="1" thickBot="1">
      <c r="A2272" s="393"/>
      <c r="B2272" s="394"/>
      <c r="C2272" s="1112"/>
      <c r="D2272" s="233" t="s">
        <v>2873</v>
      </c>
      <c r="E2272" s="234" t="s">
        <v>2874</v>
      </c>
    </row>
    <row r="2273" spans="1:9" ht="26.25" thickBot="1">
      <c r="A2273" s="533">
        <v>6</v>
      </c>
      <c r="B2273" s="119">
        <v>72</v>
      </c>
      <c r="C2273" s="121" t="s">
        <v>1008</v>
      </c>
      <c r="D2273" s="120" t="s">
        <v>1009</v>
      </c>
      <c r="E2273" s="544" t="s">
        <v>30</v>
      </c>
    </row>
    <row r="2274" spans="1:9">
      <c r="A2274" s="391" t="s">
        <v>16</v>
      </c>
      <c r="B2274" s="392"/>
      <c r="C2274" s="1111" t="s">
        <v>17</v>
      </c>
      <c r="D2274" s="1162" t="s">
        <v>18</v>
      </c>
      <c r="E2274" s="1163"/>
    </row>
    <row r="2275" spans="1:9" ht="17.25" thickBot="1">
      <c r="A2275" s="393"/>
      <c r="B2275" s="394"/>
      <c r="C2275" s="1112"/>
      <c r="D2275" s="233" t="s">
        <v>2873</v>
      </c>
      <c r="E2275" s="234" t="s">
        <v>2874</v>
      </c>
    </row>
    <row r="2276" spans="1:9">
      <c r="A2276" s="1113">
        <v>6</v>
      </c>
      <c r="B2276" s="122" t="s">
        <v>1010</v>
      </c>
      <c r="C2276" s="1108" t="s">
        <v>1011</v>
      </c>
      <c r="D2276" s="124" t="s">
        <v>1012</v>
      </c>
      <c r="E2276" s="124"/>
    </row>
    <row r="2277" spans="1:9">
      <c r="A2277" s="1114"/>
      <c r="B2277" s="123">
        <v>75</v>
      </c>
      <c r="C2277" s="1116"/>
      <c r="D2277" s="123" t="s">
        <v>1013</v>
      </c>
      <c r="E2277" s="123"/>
    </row>
    <row r="2278" spans="1:9" ht="17.25" thickBot="1">
      <c r="A2278" s="1115"/>
      <c r="B2278" s="676"/>
      <c r="C2278" s="1109"/>
      <c r="D2278" s="119" t="s">
        <v>1014</v>
      </c>
      <c r="E2278" s="119"/>
    </row>
    <row r="2279" spans="1:9" ht="17.25" thickBot="1"/>
    <row r="2280" spans="1:9" ht="17.25" thickBot="1">
      <c r="A2280" s="734" t="s">
        <v>1015</v>
      </c>
      <c r="B2280" s="240"/>
      <c r="C2280" s="1054" t="s">
        <v>533</v>
      </c>
      <c r="D2280" s="1110"/>
      <c r="E2280" s="403"/>
      <c r="F2280" s="649"/>
    </row>
    <row r="2281" spans="1:9" ht="17.25" thickBot="1">
      <c r="A2281" s="211" t="s">
        <v>988</v>
      </c>
      <c r="B2281" s="240"/>
      <c r="C2281" s="211" t="s">
        <v>535</v>
      </c>
      <c r="D2281" s="496" t="s">
        <v>536</v>
      </c>
      <c r="E2281" s="405" t="s">
        <v>537</v>
      </c>
      <c r="F2281" s="649"/>
    </row>
    <row r="2282" spans="1:9" ht="17.25" thickBot="1">
      <c r="A2282" s="239" t="s">
        <v>1016</v>
      </c>
      <c r="B2282" s="404"/>
      <c r="C2282" s="249">
        <f>+'Anexo A Conciliación Presupuest'!E13</f>
        <v>148307753565.19998</v>
      </c>
      <c r="D2282" s="239"/>
      <c r="E2282" s="247"/>
      <c r="F2282" s="649"/>
    </row>
    <row r="2283" spans="1:9" ht="17.25" thickBot="1">
      <c r="A2283" s="239" t="s">
        <v>1017</v>
      </c>
      <c r="B2283" s="404"/>
      <c r="C2283" s="249">
        <f>+'Anexo A Conciliación Presupuest'!D13</f>
        <v>132172598619.06</v>
      </c>
      <c r="D2283" s="239"/>
      <c r="E2283" s="247"/>
      <c r="F2283" s="649"/>
    </row>
    <row r="2284" spans="1:9">
      <c r="A2284" s="196"/>
      <c r="B2284" s="1092"/>
      <c r="C2284" s="1091"/>
      <c r="D2284" s="1092"/>
      <c r="E2284" s="517"/>
      <c r="F2284" s="670"/>
      <c r="G2284" s="1090"/>
      <c r="H2284" s="1090"/>
      <c r="I2284" s="1090"/>
    </row>
    <row r="2285" spans="1:9">
      <c r="A2285" s="170"/>
      <c r="B2285" s="1089"/>
      <c r="C2285" s="1089"/>
      <c r="D2285" s="1089"/>
      <c r="E2285" s="487"/>
      <c r="F2285" s="532"/>
      <c r="G2285" s="1090"/>
      <c r="H2285" s="1090"/>
      <c r="I2285" s="1090"/>
    </row>
    <row r="2286" spans="1:9" ht="17.25" thickBot="1">
      <c r="A2286" s="152" t="s">
        <v>246</v>
      </c>
      <c r="B2286" s="1093"/>
      <c r="C2286" s="1093"/>
      <c r="D2286" s="1093"/>
      <c r="E2286" s="495"/>
      <c r="F2286" s="532"/>
      <c r="G2286" s="1090"/>
      <c r="H2286" s="1090"/>
      <c r="I2286" s="1090"/>
    </row>
    <row r="2287" spans="1:9" ht="17.25" thickBot="1">
      <c r="A2287" s="152" t="s">
        <v>3944</v>
      </c>
      <c r="B2287" s="495"/>
      <c r="C2287" s="1086"/>
      <c r="D2287" s="1086"/>
      <c r="E2287" s="485"/>
      <c r="F2287" s="670"/>
      <c r="G2287" s="200"/>
      <c r="H2287" s="200"/>
      <c r="I2287" s="200"/>
    </row>
    <row r="2288" spans="1:9" ht="17.25" thickBot="1">
      <c r="A2288" s="152"/>
      <c r="B2288" s="495"/>
      <c r="C2288" s="1086"/>
      <c r="D2288" s="1086"/>
      <c r="E2288" s="485"/>
      <c r="F2288" s="532"/>
      <c r="G2288" s="200"/>
      <c r="H2288" s="200"/>
      <c r="I2288" s="200"/>
    </row>
    <row r="2289" spans="1:9">
      <c r="A2289" s="577"/>
      <c r="B2289" s="578"/>
      <c r="C2289" s="578"/>
      <c r="D2289" s="578"/>
      <c r="E2289" s="578"/>
      <c r="F2289" s="670"/>
      <c r="G2289" s="677"/>
      <c r="H2289" s="677"/>
      <c r="I2289" s="677"/>
    </row>
    <row r="2291" spans="1:9" ht="17.25" thickBot="1">
      <c r="A2291" s="197" t="s">
        <v>1018</v>
      </c>
    </row>
    <row r="2292" spans="1:9" ht="17.25" thickBot="1">
      <c r="A2292" s="159" t="s">
        <v>540</v>
      </c>
      <c r="B2292" s="38" t="s">
        <v>1019</v>
      </c>
      <c r="C2292" s="38" t="s">
        <v>1020</v>
      </c>
      <c r="D2292" s="38" t="s">
        <v>1021</v>
      </c>
      <c r="E2292" s="125" t="s">
        <v>1022</v>
      </c>
    </row>
    <row r="2293" spans="1:9" ht="19.5" thickBot="1">
      <c r="A2293" s="1046" t="s">
        <v>3659</v>
      </c>
      <c r="B2293" s="73"/>
      <c r="C2293" s="73"/>
      <c r="D2293" s="73"/>
      <c r="E2293" s="92"/>
    </row>
    <row r="2294" spans="1:9" ht="17.25" thickBot="1">
      <c r="A2294" s="511"/>
      <c r="B2294" s="73"/>
      <c r="C2294" s="73"/>
      <c r="D2294" s="73"/>
      <c r="E2294" s="92"/>
    </row>
    <row r="2295" spans="1:9" ht="17.25" thickBot="1">
      <c r="A2295" s="511"/>
      <c r="B2295" s="73"/>
      <c r="C2295" s="73"/>
      <c r="D2295" s="73"/>
      <c r="E2295" s="92"/>
    </row>
    <row r="2296" spans="1:9">
      <c r="A2296" s="144"/>
    </row>
    <row r="2297" spans="1:9" ht="18.75">
      <c r="A2297" s="194" t="s">
        <v>1023</v>
      </c>
    </row>
    <row r="2298" spans="1:9" ht="17.25" thickBot="1"/>
    <row r="2299" spans="1:9" ht="17.25" thickBot="1">
      <c r="A2299" s="142" t="s">
        <v>1024</v>
      </c>
      <c r="B2299" s="1054" t="s">
        <v>533</v>
      </c>
      <c r="C2299" s="1055"/>
      <c r="D2299" s="529"/>
    </row>
    <row r="2300" spans="1:9" ht="17.25" thickBot="1">
      <c r="A2300" s="169" t="s">
        <v>988</v>
      </c>
      <c r="B2300" s="498" t="s">
        <v>535</v>
      </c>
      <c r="C2300" s="498"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14"/>
      <c r="B2305" s="615"/>
      <c r="C2305" s="615"/>
      <c r="D2305" s="615"/>
    </row>
    <row r="2306" spans="1:6" ht="17.25" thickBot="1">
      <c r="A2306" s="614"/>
      <c r="B2306" s="615"/>
      <c r="C2306" s="615"/>
      <c r="D2306" s="615"/>
    </row>
    <row r="2307" spans="1:6" ht="17.25" thickBot="1">
      <c r="A2307" s="614"/>
      <c r="B2307" s="615"/>
      <c r="C2307" s="615"/>
      <c r="D2307" s="615"/>
    </row>
    <row r="2308" spans="1:6" ht="17.25" thickBot="1">
      <c r="A2308" s="614"/>
      <c r="B2308" s="615"/>
      <c r="C2308" s="615"/>
      <c r="D2308" s="615"/>
    </row>
    <row r="2309" spans="1:6" ht="17.25" thickBot="1">
      <c r="A2309" s="614"/>
      <c r="B2309" s="615"/>
      <c r="C2309" s="615"/>
      <c r="D2309" s="615"/>
    </row>
    <row r="2310" spans="1:6" ht="17.25" thickBot="1">
      <c r="A2310" s="614"/>
      <c r="B2310" s="615"/>
      <c r="C2310" s="615"/>
      <c r="D2310" s="615"/>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508"/>
    </row>
    <row r="2314" spans="1:6" ht="17.25" thickBot="1">
      <c r="A2314" s="143"/>
      <c r="B2314" s="19"/>
      <c r="C2314" s="19"/>
      <c r="D2314" s="19"/>
    </row>
    <row r="2315" spans="1:6">
      <c r="A2315" s="144"/>
    </row>
    <row r="2316" spans="1:6" ht="18.75">
      <c r="A2316" s="194" t="s">
        <v>1029</v>
      </c>
      <c r="B2316" s="508"/>
      <c r="C2316" s="508"/>
      <c r="D2316" s="508"/>
      <c r="E2316" s="508"/>
    </row>
    <row r="2317" spans="1:6" ht="17.25" thickBot="1">
      <c r="A2317" s="235"/>
      <c r="B2317" s="235"/>
      <c r="C2317" s="235"/>
      <c r="D2317" s="235"/>
      <c r="E2317" s="235"/>
      <c r="F2317" s="235"/>
    </row>
    <row r="2318" spans="1:6">
      <c r="A2318" s="1076" t="s">
        <v>16</v>
      </c>
      <c r="B2318" s="1077"/>
      <c r="C2318" s="1078"/>
      <c r="D2318" s="1082" t="s">
        <v>17</v>
      </c>
      <c r="E2318" s="536" t="s">
        <v>1030</v>
      </c>
      <c r="F2318" s="537"/>
    </row>
    <row r="2319" spans="1:6" ht="17.25" thickBot="1">
      <c r="A2319" s="1079"/>
      <c r="B2319" s="1080"/>
      <c r="C2319" s="1081"/>
      <c r="D2319" s="1083"/>
      <c r="E2319" s="538" t="s">
        <v>1031</v>
      </c>
      <c r="F2319" s="539"/>
    </row>
    <row r="2320" spans="1:6">
      <c r="A2320" s="1094">
        <v>6</v>
      </c>
      <c r="B2320" s="1097">
        <v>101</v>
      </c>
      <c r="C2320" s="1100"/>
      <c r="D2320" s="1103" t="s">
        <v>1032</v>
      </c>
      <c r="E2320" s="126" t="s">
        <v>1033</v>
      </c>
      <c r="F2320" s="541" t="s">
        <v>30</v>
      </c>
    </row>
    <row r="2321" spans="1:6">
      <c r="A2321" s="1095"/>
      <c r="B2321" s="1098"/>
      <c r="C2321" s="1101"/>
      <c r="D2321" s="1104"/>
      <c r="E2321" s="126" t="s">
        <v>1034</v>
      </c>
      <c r="F2321" s="542"/>
    </row>
    <row r="2322" spans="1:6" ht="17.25" thickBot="1">
      <c r="A2322" s="1096"/>
      <c r="B2322" s="1099"/>
      <c r="C2322" s="1102"/>
      <c r="D2322" s="1105"/>
      <c r="E2322" s="127" t="s">
        <v>1035</v>
      </c>
      <c r="F2322" s="543"/>
    </row>
    <row r="2323" spans="1:6" ht="27.75" thickBot="1">
      <c r="A2323" s="540">
        <v>6</v>
      </c>
      <c r="B2323" s="406">
        <v>101</v>
      </c>
      <c r="C2323" s="127">
        <v>1</v>
      </c>
      <c r="D2323" s="128" t="s">
        <v>1036</v>
      </c>
      <c r="E2323" s="127"/>
      <c r="F2323" s="127" t="s">
        <v>30</v>
      </c>
    </row>
    <row r="2324" spans="1:6">
      <c r="A2324" s="678"/>
      <c r="B2324" s="678"/>
      <c r="C2324" s="678"/>
      <c r="D2324" s="678"/>
      <c r="E2324" s="678"/>
    </row>
    <row r="2325" spans="1:6" ht="17.25" thickBot="1"/>
    <row r="2326" spans="1:6" ht="17.25" thickBot="1">
      <c r="A2326" s="737" t="s">
        <v>1037</v>
      </c>
      <c r="B2326" s="1054" t="s">
        <v>533</v>
      </c>
      <c r="C2326" s="1055"/>
      <c r="D2326" s="529"/>
    </row>
    <row r="2327" spans="1:6" ht="17.25" thickBot="1">
      <c r="A2327" s="169" t="s">
        <v>988</v>
      </c>
      <c r="B2327" s="498" t="s">
        <v>535</v>
      </c>
      <c r="C2327" s="498" t="s">
        <v>536</v>
      </c>
      <c r="D2327" s="86" t="s">
        <v>537</v>
      </c>
    </row>
    <row r="2328" spans="1:6" ht="33.75" thickBot="1">
      <c r="A2328" s="960" t="s">
        <v>1038</v>
      </c>
      <c r="B2328" s="476">
        <v>0</v>
      </c>
      <c r="C2328" s="112"/>
      <c r="D2328" s="114"/>
    </row>
    <row r="2329" spans="1:6" ht="33.75" thickBot="1">
      <c r="A2329" s="960" t="s">
        <v>1039</v>
      </c>
      <c r="B2329" s="1016">
        <f>+'Anexo A Conciliación Presupuest'!E66</f>
        <v>148307753565.19998</v>
      </c>
      <c r="C2329" s="112"/>
      <c r="D2329" s="114"/>
    </row>
    <row r="2331" spans="1:6" ht="17.25" thickBot="1">
      <c r="A2331" s="152" t="s">
        <v>2875</v>
      </c>
      <c r="B2331" s="495"/>
      <c r="C2331" s="495"/>
      <c r="D2331" s="495"/>
      <c r="E2331" s="532"/>
    </row>
    <row r="2332" spans="1:6" ht="17.25" thickBot="1">
      <c r="A2332" s="152"/>
      <c r="B2332" s="495"/>
      <c r="C2332" s="495"/>
      <c r="D2332" s="495"/>
      <c r="E2332" s="532"/>
    </row>
    <row r="2333" spans="1:6" ht="17.25" thickBot="1">
      <c r="A2333" s="152"/>
      <c r="B2333" s="495"/>
      <c r="C2333" s="495"/>
      <c r="D2333" s="495"/>
      <c r="E2333" s="532"/>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1056" t="s">
        <v>16</v>
      </c>
      <c r="B2339" s="1057"/>
      <c r="C2339" s="1058"/>
      <c r="D2339" s="1062" t="s">
        <v>17</v>
      </c>
      <c r="E2339" s="534" t="s">
        <v>18</v>
      </c>
      <c r="F2339" s="535"/>
    </row>
    <row r="2340" spans="1:6" ht="25.5" customHeight="1" thickBot="1">
      <c r="A2340" s="1059"/>
      <c r="B2340" s="1060"/>
      <c r="C2340" s="1061"/>
      <c r="D2340" s="1063"/>
      <c r="E2340" s="245" t="s">
        <v>19</v>
      </c>
      <c r="F2340" s="246"/>
    </row>
    <row r="2341" spans="1:6">
      <c r="A2341" s="1113">
        <v>6</v>
      </c>
      <c r="B2341" s="1106">
        <v>85</v>
      </c>
      <c r="C2341" s="1106"/>
      <c r="D2341" s="1108" t="s">
        <v>261</v>
      </c>
      <c r="E2341" s="123" t="s">
        <v>1042</v>
      </c>
      <c r="F2341" s="544"/>
    </row>
    <row r="2342" spans="1:6" ht="17.25" thickBot="1">
      <c r="A2342" s="1115"/>
      <c r="B2342" s="1107"/>
      <c r="C2342" s="1107"/>
      <c r="D2342" s="1109"/>
      <c r="E2342" s="119" t="s">
        <v>1043</v>
      </c>
      <c r="F2342" s="545"/>
    </row>
    <row r="2343" spans="1:6" ht="64.5" thickBot="1">
      <c r="A2343" s="533">
        <v>6</v>
      </c>
      <c r="B2343" s="119">
        <v>85</v>
      </c>
      <c r="C2343" s="119">
        <v>1</v>
      </c>
      <c r="D2343" s="129" t="s">
        <v>263</v>
      </c>
      <c r="E2343" s="119"/>
      <c r="F2343" s="119" t="s">
        <v>30</v>
      </c>
    </row>
    <row r="2344" spans="1:6" ht="18.75">
      <c r="A2344" s="194"/>
    </row>
    <row r="2345" spans="1:6">
      <c r="A2345" s="1089" t="s">
        <v>265</v>
      </c>
      <c r="B2345" s="1089"/>
      <c r="C2345" s="1089"/>
      <c r="D2345" s="1089"/>
      <c r="E2345" s="1089"/>
    </row>
    <row r="2346" spans="1:6" ht="17.25" thickBot="1">
      <c r="A2346" s="1093"/>
      <c r="B2346" s="1093"/>
      <c r="C2346" s="1093"/>
      <c r="D2346" s="1093"/>
      <c r="E2346" s="1090"/>
    </row>
    <row r="2347" spans="1:6" ht="17.25" thickBot="1">
      <c r="A2347" s="152"/>
      <c r="B2347" s="495"/>
      <c r="C2347" s="495"/>
      <c r="D2347" s="495"/>
      <c r="E2347" s="532"/>
    </row>
    <row r="2348" spans="1:6" ht="17.25" thickBot="1">
      <c r="A2348" s="152"/>
      <c r="B2348" s="495"/>
      <c r="C2348" s="495"/>
      <c r="D2348" s="495"/>
      <c r="E2348" s="532"/>
    </row>
    <row r="2349" spans="1:6">
      <c r="A2349" s="144"/>
    </row>
    <row r="2350" spans="1:6" ht="18.75">
      <c r="A2350" s="194" t="s">
        <v>1044</v>
      </c>
    </row>
    <row r="2351" spans="1:6" ht="15.75" customHeight="1">
      <c r="A2351" s="723"/>
      <c r="B2351" s="723"/>
      <c r="C2351" s="723"/>
      <c r="D2351" s="723"/>
    </row>
    <row r="2352" spans="1:6" ht="15.75" customHeight="1">
      <c r="A2352" s="724" t="s">
        <v>3662</v>
      </c>
      <c r="B2352" s="723"/>
      <c r="C2352" s="723"/>
      <c r="D2352" s="723"/>
    </row>
    <row r="2353" spans="1:6" ht="9" customHeight="1">
      <c r="A2353" s="144"/>
    </row>
    <row r="2354" spans="1:6" ht="54.75" customHeight="1">
      <c r="A2354" s="1065" t="s">
        <v>3663</v>
      </c>
      <c r="B2354" s="1065"/>
      <c r="C2354" s="1065"/>
      <c r="D2354" s="1065"/>
      <c r="E2354" s="1065"/>
      <c r="F2354" s="1065"/>
    </row>
    <row r="2355" spans="1:6" ht="69.75" customHeight="1">
      <c r="A2355" s="1065" t="s">
        <v>3664</v>
      </c>
      <c r="B2355" s="1065"/>
      <c r="C2355" s="1065"/>
      <c r="D2355" s="1065"/>
      <c r="E2355" s="1065"/>
      <c r="F2355" s="1065"/>
    </row>
    <row r="2356" spans="1:6" ht="64.5" customHeight="1">
      <c r="A2356" s="1065" t="s">
        <v>3964</v>
      </c>
      <c r="B2356" s="1065"/>
      <c r="C2356" s="1065"/>
      <c r="D2356" s="1065"/>
      <c r="E2356" s="1065"/>
      <c r="F2356" s="1065"/>
    </row>
    <row r="2357" spans="1:6" ht="14.25" customHeight="1">
      <c r="A2357" s="144"/>
    </row>
    <row r="2358" spans="1:6">
      <c r="A2358" s="997" t="s">
        <v>3665</v>
      </c>
    </row>
    <row r="2359" spans="1:6" ht="15.75" customHeight="1">
      <c r="A2359" s="1065" t="s">
        <v>3667</v>
      </c>
      <c r="B2359" s="1065"/>
      <c r="C2359" s="1065"/>
      <c r="D2359" s="1065"/>
      <c r="E2359" s="1065"/>
      <c r="F2359" s="1065"/>
    </row>
    <row r="2360" spans="1:6">
      <c r="A2360" s="1065" t="s">
        <v>3668</v>
      </c>
      <c r="B2360" s="1065"/>
      <c r="C2360" s="1065"/>
      <c r="D2360" s="1065"/>
      <c r="E2360" s="1065"/>
      <c r="F2360" s="1065"/>
    </row>
    <row r="2361" spans="1:6" ht="34.5" customHeight="1">
      <c r="A2361" s="1065" t="s">
        <v>3666</v>
      </c>
      <c r="B2361" s="1065"/>
      <c r="C2361" s="1065"/>
      <c r="D2361" s="1065"/>
      <c r="E2361" s="1065"/>
      <c r="F2361" s="1065"/>
    </row>
    <row r="2362" spans="1:6" ht="34.5" customHeight="1">
      <c r="A2362" s="1119" t="s">
        <v>3965</v>
      </c>
      <c r="B2362" s="1119"/>
      <c r="C2362" s="1119"/>
      <c r="D2362" s="1119"/>
      <c r="E2362" s="1119"/>
      <c r="F2362" s="1119"/>
    </row>
    <row r="2363" spans="1:6">
      <c r="A2363" s="727"/>
    </row>
    <row r="2364" spans="1:6" s="698" customFormat="1">
      <c r="A2364" s="727"/>
    </row>
    <row r="2365" spans="1:6" s="698" customFormat="1">
      <c r="A2365" s="727"/>
    </row>
    <row r="2366" spans="1:6" s="698" customFormat="1">
      <c r="A2366" s="727"/>
    </row>
    <row r="2367" spans="1:6" s="698" customFormat="1">
      <c r="A2367" s="727"/>
    </row>
    <row r="2368" spans="1:6" s="698" customFormat="1">
      <c r="A2368" s="727"/>
    </row>
    <row r="2369" spans="1:6" s="698" customFormat="1">
      <c r="A2369" s="727"/>
    </row>
    <row r="2370" spans="1:6" s="698" customFormat="1">
      <c r="A2370" s="727"/>
    </row>
    <row r="2371" spans="1:6" s="698" customFormat="1">
      <c r="A2371" s="727"/>
    </row>
    <row r="2372" spans="1:6" s="698" customFormat="1">
      <c r="A2372" s="727"/>
    </row>
    <row r="2373" spans="1:6" s="698" customFormat="1">
      <c r="A2373" s="727"/>
    </row>
    <row r="2374" spans="1:6" s="698" customFormat="1">
      <c r="A2374" s="727"/>
    </row>
    <row r="2375" spans="1:6" s="698" customFormat="1">
      <c r="A2375" s="727"/>
    </row>
    <row r="2376" spans="1:6" s="698" customFormat="1">
      <c r="A2376" s="727"/>
    </row>
    <row r="2377" spans="1:6" s="698" customFormat="1">
      <c r="A2377" s="727"/>
    </row>
    <row r="2378" spans="1:6" s="698" customFormat="1">
      <c r="A2378" s="727"/>
    </row>
    <row r="2379" spans="1:6" s="698" customFormat="1">
      <c r="A2379" s="727"/>
    </row>
    <row r="2380" spans="1:6">
      <c r="A2380" s="724" t="s">
        <v>3669</v>
      </c>
    </row>
    <row r="2381" spans="1:6" ht="56.25" customHeight="1">
      <c r="A2381" s="1065" t="s">
        <v>3670</v>
      </c>
      <c r="B2381" s="1065"/>
      <c r="C2381" s="1065"/>
      <c r="D2381" s="1065"/>
      <c r="E2381" s="1065"/>
      <c r="F2381" s="1065"/>
    </row>
    <row r="2382" spans="1:6" ht="66.75" customHeight="1">
      <c r="A2382" s="1065" t="s">
        <v>3671</v>
      </c>
      <c r="B2382" s="1065"/>
      <c r="C2382" s="1065"/>
      <c r="D2382" s="1065"/>
      <c r="E2382" s="1065"/>
      <c r="F2382" s="1065"/>
    </row>
    <row r="2383" spans="1:6">
      <c r="A2383" s="1120" t="s">
        <v>3966</v>
      </c>
      <c r="B2383" s="1120"/>
      <c r="C2383" s="1120"/>
      <c r="D2383" s="1120"/>
      <c r="E2383" s="1120"/>
      <c r="F2383" s="1120"/>
    </row>
    <row r="2384" spans="1:6">
      <c r="A2384" s="144"/>
    </row>
    <row r="2385" spans="1:6">
      <c r="A2385" s="144"/>
    </row>
    <row r="2386" spans="1:6">
      <c r="A2386" s="144"/>
    </row>
    <row r="2387" spans="1:6">
      <c r="A2387" s="144"/>
    </row>
    <row r="2388" spans="1:6">
      <c r="A2388" s="144"/>
    </row>
    <row r="2389" spans="1:6">
      <c r="A2389" s="144"/>
    </row>
    <row r="2390" spans="1:6">
      <c r="A2390" s="144"/>
    </row>
    <row r="2391" spans="1:6">
      <c r="A2391" s="144"/>
    </row>
    <row r="2392" spans="1:6">
      <c r="A2392" s="144"/>
    </row>
    <row r="2393" spans="1:6">
      <c r="A2393" s="144"/>
    </row>
    <row r="2394" spans="1:6">
      <c r="A2394" s="144"/>
    </row>
    <row r="2395" spans="1:6">
      <c r="A2395" s="144"/>
    </row>
    <row r="2396" spans="1:6">
      <c r="A2396" s="144"/>
    </row>
    <row r="2397" spans="1:6">
      <c r="A2397" s="144"/>
    </row>
    <row r="2398" spans="1:6">
      <c r="A2398" s="144"/>
    </row>
    <row r="2399" spans="1:6" ht="52.5" customHeight="1">
      <c r="A2399" s="1121" t="s">
        <v>3967</v>
      </c>
      <c r="B2399" s="1121"/>
      <c r="C2399" s="1121"/>
      <c r="D2399" s="1121"/>
      <c r="E2399" s="1121"/>
      <c r="F2399" s="1121"/>
    </row>
    <row r="2400" spans="1:6">
      <c r="A2400" s="144"/>
    </row>
    <row r="2401" spans="1:1">
      <c r="A2401" s="144"/>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1050" t="s">
        <v>3990</v>
      </c>
      <c r="B2422" s="1050"/>
    </row>
    <row r="2423" spans="1:6" ht="11.25" customHeight="1">
      <c r="A2423" s="1009"/>
    </row>
    <row r="2424" spans="1:6" ht="45.75" customHeight="1">
      <c r="A2424" s="1049" t="s">
        <v>3989</v>
      </c>
      <c r="B2424" s="1049"/>
      <c r="C2424" s="1049"/>
      <c r="D2424" s="1049"/>
      <c r="E2424" s="1049"/>
      <c r="F2424" s="1049"/>
    </row>
    <row r="2425" spans="1:6">
      <c r="A2425" s="144"/>
    </row>
    <row r="2426" spans="1:6">
      <c r="A2426" s="724" t="s">
        <v>3991</v>
      </c>
    </row>
    <row r="2427" spans="1:6" ht="51.75" customHeight="1">
      <c r="A2427" s="1065" t="s">
        <v>3672</v>
      </c>
      <c r="B2427" s="1065"/>
      <c r="C2427" s="1065"/>
      <c r="D2427" s="1065"/>
      <c r="E2427" s="1065"/>
      <c r="F2427" s="1065"/>
    </row>
    <row r="2428" spans="1:6">
      <c r="A2428" s="998" t="s">
        <v>3968</v>
      </c>
    </row>
    <row r="2429" spans="1:6">
      <c r="A2429" s="144"/>
    </row>
    <row r="2430" spans="1:6">
      <c r="A2430" s="1050" t="s">
        <v>3992</v>
      </c>
      <c r="B2430" s="1050"/>
    </row>
    <row r="2431" spans="1:6" ht="30" customHeight="1">
      <c r="A2431" s="1065" t="s">
        <v>3674</v>
      </c>
      <c r="B2431" s="1065"/>
      <c r="C2431" s="1065"/>
      <c r="D2431" s="1065"/>
      <c r="E2431" s="1065"/>
      <c r="F2431" s="1065"/>
    </row>
    <row r="2432" spans="1:6" ht="36.75" customHeight="1">
      <c r="A2432" s="1064" t="s">
        <v>3673</v>
      </c>
      <c r="B2432" s="1064"/>
      <c r="C2432" s="1064"/>
      <c r="D2432" s="1064"/>
      <c r="E2432" s="1064"/>
      <c r="F2432" s="1064"/>
    </row>
    <row r="2433" spans="1:6" ht="38.25" customHeight="1">
      <c r="A2433" s="1064" t="s">
        <v>3969</v>
      </c>
      <c r="B2433" s="1064"/>
      <c r="C2433" s="1064"/>
      <c r="D2433" s="1064"/>
      <c r="E2433" s="1064"/>
      <c r="F2433" s="1064"/>
    </row>
    <row r="2434" spans="1:6" ht="17.25" customHeight="1">
      <c r="A2434" s="964"/>
      <c r="B2434" s="964"/>
      <c r="C2434" s="964"/>
      <c r="D2434" s="964"/>
      <c r="E2434" s="964"/>
      <c r="F2434" s="964"/>
    </row>
    <row r="2435" spans="1:6" ht="17.25" customHeight="1">
      <c r="A2435" s="964"/>
      <c r="B2435" s="964"/>
      <c r="C2435" s="964"/>
      <c r="D2435" s="964"/>
      <c r="E2435" s="964"/>
      <c r="F2435" s="964"/>
    </row>
    <row r="2436" spans="1:6" ht="17.25" customHeight="1">
      <c r="A2436" s="964"/>
      <c r="B2436" s="964"/>
      <c r="C2436" s="964"/>
      <c r="D2436" s="964"/>
      <c r="E2436" s="964"/>
      <c r="F2436" s="964"/>
    </row>
    <row r="2437" spans="1:6" ht="17.25" customHeight="1">
      <c r="A2437" s="964"/>
      <c r="B2437" s="964"/>
      <c r="C2437" s="964"/>
      <c r="D2437" s="964"/>
      <c r="E2437" s="964"/>
      <c r="F2437" s="964"/>
    </row>
    <row r="2438" spans="1:6" ht="17.25" customHeight="1">
      <c r="A2438" s="964"/>
      <c r="B2438" s="964"/>
      <c r="C2438" s="964"/>
      <c r="D2438" s="964"/>
      <c r="E2438" s="964"/>
      <c r="F2438" s="964"/>
    </row>
    <row r="2439" spans="1:6" ht="17.25" customHeight="1">
      <c r="A2439" s="964"/>
      <c r="B2439" s="964"/>
      <c r="C2439" s="964"/>
      <c r="D2439" s="964"/>
      <c r="E2439" s="964"/>
      <c r="F2439" s="964"/>
    </row>
    <row r="2440" spans="1:6">
      <c r="A2440" s="573"/>
    </row>
    <row r="2441" spans="1:6">
      <c r="A2441" s="727"/>
    </row>
    <row r="2442" spans="1:6" ht="51.75" customHeight="1">
      <c r="A2442" s="1064" t="s">
        <v>3675</v>
      </c>
      <c r="B2442" s="1064"/>
      <c r="C2442" s="1064"/>
      <c r="D2442" s="1064"/>
      <c r="E2442" s="1064"/>
      <c r="F2442" s="1064"/>
    </row>
    <row r="2443" spans="1:6">
      <c r="A2443" s="144"/>
    </row>
    <row r="2444" spans="1:6">
      <c r="A2444" s="724" t="s">
        <v>3993</v>
      </c>
    </row>
    <row r="2445" spans="1:6" ht="31.5" customHeight="1">
      <c r="A2445" s="1065" t="s">
        <v>3676</v>
      </c>
      <c r="B2445" s="1065"/>
      <c r="C2445" s="1065"/>
      <c r="D2445" s="1065"/>
      <c r="E2445" s="1065"/>
      <c r="F2445" s="1065"/>
    </row>
    <row r="2446" spans="1:6">
      <c r="A2446" s="573"/>
    </row>
    <row r="2447" spans="1:6" ht="16.5" customHeight="1">
      <c r="A2447" s="1050" t="s">
        <v>3994</v>
      </c>
      <c r="B2447" s="1050"/>
    </row>
    <row r="2448" spans="1:6" ht="74.25" customHeight="1">
      <c r="A2448" s="1064" t="s">
        <v>3680</v>
      </c>
      <c r="B2448" s="1064"/>
      <c r="C2448" s="1064"/>
      <c r="D2448" s="1064"/>
      <c r="E2448" s="1064"/>
      <c r="F2448" s="1064"/>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44"/>
    </row>
    <row r="2460" spans="1:6">
      <c r="A2460" s="1050" t="s">
        <v>3995</v>
      </c>
      <c r="B2460" s="1050"/>
    </row>
    <row r="2461" spans="1:6">
      <c r="A2461" s="144"/>
    </row>
    <row r="2462" spans="1:6" ht="30" customHeight="1">
      <c r="A2462" s="1119" t="s">
        <v>3677</v>
      </c>
      <c r="B2462" s="1119"/>
      <c r="C2462" s="1119"/>
      <c r="D2462" s="1119"/>
      <c r="E2462" s="1119"/>
      <c r="F2462" s="1119"/>
    </row>
    <row r="2463" spans="1:6">
      <c r="A2463" s="144"/>
    </row>
    <row r="2464" spans="1:6">
      <c r="A2464" s="144"/>
    </row>
    <row r="2465" spans="1:1">
      <c r="A2465" s="144"/>
    </row>
    <row r="2466" spans="1:1">
      <c r="A2466" s="144"/>
    </row>
    <row r="2467" spans="1: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c r="A2478" s="144"/>
    </row>
    <row r="2479" spans="1:1" ht="23.25" customHeight="1">
      <c r="A2479" s="144"/>
    </row>
    <row r="2480" spans="1:1" ht="23.25" customHeight="1">
      <c r="A2480" s="144"/>
    </row>
    <row r="2481" spans="1:6" ht="23.25" customHeight="1">
      <c r="A2481" s="144"/>
    </row>
    <row r="2482" spans="1:6" ht="23.25" customHeight="1">
      <c r="A2482" s="1050" t="s">
        <v>3996</v>
      </c>
      <c r="B2482" s="1050"/>
    </row>
    <row r="2483" spans="1:6">
      <c r="A2483" s="144"/>
    </row>
    <row r="2484" spans="1:6" ht="72" customHeight="1">
      <c r="A2484" s="1065" t="s">
        <v>3678</v>
      </c>
      <c r="B2484" s="1065"/>
      <c r="C2484" s="1065"/>
      <c r="D2484" s="1065"/>
      <c r="E2484" s="1065"/>
      <c r="F2484" s="1065"/>
    </row>
    <row r="2485" spans="1:6">
      <c r="A2485" s="144"/>
    </row>
    <row r="2486" spans="1:6">
      <c r="A2486" s="144"/>
    </row>
    <row r="2487" spans="1:6">
      <c r="A2487" s="724" t="s">
        <v>3997</v>
      </c>
      <c r="B2487" s="724"/>
    </row>
    <row r="2488" spans="1:6" ht="9" customHeight="1">
      <c r="A2488" s="144"/>
    </row>
    <row r="2489" spans="1:6" ht="45.75" customHeight="1">
      <c r="A2489" s="1120" t="s">
        <v>3679</v>
      </c>
      <c r="B2489" s="1120"/>
      <c r="C2489" s="1120"/>
      <c r="D2489" s="1120"/>
      <c r="E2489" s="1120"/>
      <c r="F2489" s="1120"/>
    </row>
    <row r="2490" spans="1:6">
      <c r="A2490" s="144"/>
    </row>
    <row r="2491" spans="1:6">
      <c r="A2491" s="144"/>
    </row>
    <row r="2492" spans="1:6">
      <c r="A2492" s="144"/>
    </row>
    <row r="2493" spans="1:6" ht="17.25" customHeight="1">
      <c r="A2493" s="144"/>
    </row>
    <row r="2494" spans="1:6">
      <c r="A2494" s="144"/>
    </row>
    <row r="2495" spans="1:6">
      <c r="A2495" s="144"/>
    </row>
    <row r="2496" spans="1:6">
      <c r="A2496" s="144"/>
    </row>
    <row r="2497" spans="1:6">
      <c r="A2497" s="144"/>
    </row>
    <row r="2498" spans="1:6">
      <c r="A2498" s="144"/>
    </row>
    <row r="2499" spans="1:6">
      <c r="A2499" s="144"/>
    </row>
    <row r="2500" spans="1:6">
      <c r="A2500" s="144"/>
    </row>
    <row r="2501" spans="1:6">
      <c r="A2501" s="144"/>
    </row>
    <row r="2502" spans="1:6">
      <c r="A2502" s="144"/>
    </row>
    <row r="2503" spans="1:6">
      <c r="A2503" s="144"/>
    </row>
    <row r="2504" spans="1:6">
      <c r="A2504" s="144"/>
    </row>
    <row r="2505" spans="1:6">
      <c r="A2505" s="144"/>
    </row>
    <row r="2506" spans="1:6">
      <c r="A2506" s="144"/>
    </row>
    <row r="2507" spans="1:6">
      <c r="A2507" s="144"/>
    </row>
    <row r="2508" spans="1:6">
      <c r="A2508" s="144"/>
    </row>
    <row r="2509" spans="1:6">
      <c r="A2509" s="144"/>
    </row>
    <row r="2510" spans="1:6" ht="63.75" customHeight="1">
      <c r="A2510" s="1122" t="s">
        <v>4001</v>
      </c>
      <c r="B2510" s="1122"/>
      <c r="C2510" s="1122"/>
      <c r="D2510" s="1122"/>
      <c r="E2510" s="1122"/>
      <c r="F2510" s="1122"/>
    </row>
    <row r="2511" spans="1:6">
      <c r="A2511" s="721"/>
      <c r="B2511" s="721"/>
    </row>
    <row r="2512" spans="1:6">
      <c r="A2512" s="719"/>
      <c r="B2512" s="722"/>
    </row>
    <row r="2513" spans="1:8" ht="27" customHeight="1">
      <c r="A2513" s="1123" t="s">
        <v>2861</v>
      </c>
      <c r="B2513" s="1123"/>
      <c r="F2513" s="961" t="s">
        <v>3947</v>
      </c>
      <c r="G2513" s="961"/>
      <c r="H2513" s="617"/>
    </row>
    <row r="2514" spans="1:8" ht="27.75" customHeight="1">
      <c r="A2514" s="969" t="s">
        <v>3946</v>
      </c>
      <c r="F2514" s="961" t="s">
        <v>3660</v>
      </c>
      <c r="G2514" s="961"/>
      <c r="H2514" s="617"/>
    </row>
    <row r="2515" spans="1:8">
      <c r="A2515" s="1066"/>
      <c r="B2515" s="1066"/>
    </row>
    <row r="2516" spans="1:8">
      <c r="B2516" s="961"/>
      <c r="C2516" s="961" t="s">
        <v>3945</v>
      </c>
      <c r="D2516" s="961"/>
    </row>
    <row r="2517" spans="1:8" ht="16.5" customHeight="1">
      <c r="B2517" s="961"/>
      <c r="C2517" s="961" t="s">
        <v>3661</v>
      </c>
      <c r="D2517" s="961"/>
    </row>
    <row r="2518" spans="1:8" ht="17.25" customHeight="1">
      <c r="A2518" s="1067"/>
      <c r="B2518" s="1067"/>
    </row>
    <row r="2519" spans="1:8">
      <c r="A2519" s="1067"/>
      <c r="B2519" s="1067"/>
    </row>
    <row r="2520" spans="1:8">
      <c r="A2520" s="1067"/>
      <c r="B2520" s="1067"/>
    </row>
    <row r="2521" spans="1:8" ht="16.5" customHeight="1">
      <c r="B2521" s="961"/>
      <c r="C2521" s="961"/>
      <c r="D2521" s="961"/>
    </row>
    <row r="2522" spans="1:8">
      <c r="B2522" s="961"/>
      <c r="C2522" s="961"/>
      <c r="D2522" s="961"/>
      <c r="E2522" s="991"/>
    </row>
    <row r="2523" spans="1:8">
      <c r="A2523" s="1067"/>
      <c r="B2523" s="1067"/>
      <c r="E2523" s="991"/>
    </row>
    <row r="2524" spans="1:8">
      <c r="A2524" s="1066"/>
      <c r="B2524" s="1066"/>
      <c r="E2524" s="991"/>
    </row>
    <row r="2525" spans="1:8">
      <c r="A2525" s="718"/>
      <c r="B2525" s="720"/>
      <c r="E2525" s="991"/>
    </row>
    <row r="2526" spans="1:8">
      <c r="A2526" s="1066"/>
      <c r="B2526" s="1066"/>
    </row>
  </sheetData>
  <mergeCells count="1123">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644:B1644"/>
    <mergeCell ref="C1644:D1644"/>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A1695:B1695"/>
    <mergeCell ref="C1695:D1695"/>
    <mergeCell ref="B1698:E1698"/>
    <mergeCell ref="A1705:B1705"/>
    <mergeCell ref="C1705:D1705"/>
    <mergeCell ref="A1709:B1709"/>
    <mergeCell ref="C1709:D1709"/>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748:B1748"/>
    <mergeCell ref="C1748:D1748"/>
    <mergeCell ref="A1752:B1752"/>
    <mergeCell ref="C1752:D1752"/>
    <mergeCell ref="A1756:B1756"/>
    <mergeCell ref="C1756:D1756"/>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791:C1791"/>
    <mergeCell ref="D1791:G1791"/>
    <mergeCell ref="A1792:C1792"/>
    <mergeCell ref="D1792:G1792"/>
    <mergeCell ref="A1793:C1794"/>
    <mergeCell ref="D1793:G1794"/>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A1832:B1832"/>
    <mergeCell ref="C1832:D1832"/>
    <mergeCell ref="B1835:E1835"/>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A2019:B2019"/>
    <mergeCell ref="A2011:B2011"/>
    <mergeCell ref="A1995:B1995"/>
    <mergeCell ref="A418:F418"/>
    <mergeCell ref="B2095:C2095"/>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B1882:C1882"/>
    <mergeCell ref="E1882:G1882"/>
    <mergeCell ref="B1873:C1873"/>
    <mergeCell ref="E1873:G1873"/>
    <mergeCell ref="A353:F353"/>
    <mergeCell ref="A944:D944"/>
    <mergeCell ref="A945:D945"/>
    <mergeCell ref="A946:D946"/>
    <mergeCell ref="B2197:C2197"/>
    <mergeCell ref="B1632:C1632"/>
    <mergeCell ref="B1511:C1511"/>
    <mergeCell ref="A2188:E2188"/>
    <mergeCell ref="A2202:D2202"/>
    <mergeCell ref="A2210:D2210"/>
    <mergeCell ref="A2219:D2219"/>
    <mergeCell ref="A2227:D2227"/>
    <mergeCell ref="C1995:D1995"/>
    <mergeCell ref="A2003:B2003"/>
    <mergeCell ref="C2003:D2003"/>
    <mergeCell ref="A1895:B1895"/>
    <mergeCell ref="F1895:G1895"/>
    <mergeCell ref="A1902:B1902"/>
    <mergeCell ref="A2064:E2064"/>
    <mergeCell ref="A1894:B1894"/>
    <mergeCell ref="C2037:D2037"/>
    <mergeCell ref="C2153:D2153"/>
    <mergeCell ref="A2167:B2167"/>
    <mergeCell ref="C2167:D2167"/>
    <mergeCell ref="A2113:B2113"/>
    <mergeCell ref="C2011:D2011"/>
    <mergeCell ref="C2113:D2113"/>
    <mergeCell ref="A388:F388"/>
    <mergeCell ref="A401:F401"/>
    <mergeCell ref="C2105:D2105"/>
    <mergeCell ref="A2150:E2150"/>
    <mergeCell ref="C1978:D1978"/>
    <mergeCell ref="A2520:B2520"/>
    <mergeCell ref="A2523:B2523"/>
    <mergeCell ref="A2524:B2524"/>
    <mergeCell ref="A2510:F2510"/>
    <mergeCell ref="A2513:B2513"/>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D248:D249"/>
    <mergeCell ref="F248:F249"/>
    <mergeCell ref="A240:C241"/>
    <mergeCell ref="A352:F352"/>
    <mergeCell ref="G2284:I2286"/>
    <mergeCell ref="C2274:C2275"/>
    <mergeCell ref="A2276:A2278"/>
    <mergeCell ref="C2276:C2278"/>
    <mergeCell ref="A2268:B2268"/>
    <mergeCell ref="A1174:E1174"/>
    <mergeCell ref="A2526:B2526"/>
    <mergeCell ref="A2460:B2460"/>
    <mergeCell ref="A2462:F2462"/>
    <mergeCell ref="A2482:B2482"/>
    <mergeCell ref="A2484:F2484"/>
    <mergeCell ref="A2489:F2489"/>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8:F2448"/>
    <mergeCell ref="A2341:A2342"/>
    <mergeCell ref="B2341:B2342"/>
    <mergeCell ref="A2519:B2519"/>
    <mergeCell ref="C2066:D2066"/>
    <mergeCell ref="A2074:B2074"/>
    <mergeCell ref="C2074:D2074"/>
    <mergeCell ref="A2045:B2045"/>
    <mergeCell ref="A2032:E2032"/>
    <mergeCell ref="A2043:E2043"/>
    <mergeCell ref="A2050:E2050"/>
    <mergeCell ref="A2057:E2057"/>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2:F2442"/>
    <mergeCell ref="A2445:F2445"/>
    <mergeCell ref="A2447:B2447"/>
    <mergeCell ref="A2515:B2515"/>
    <mergeCell ref="A2518:B2518"/>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dimension ref="A1:G1208"/>
  <sheetViews>
    <sheetView topLeftCell="A139" workbookViewId="0">
      <selection activeCell="C267" sqref="C267"/>
    </sheetView>
  </sheetViews>
  <sheetFormatPr baseColWidth="10" defaultRowHeight="11.25"/>
  <cols>
    <col min="1" max="1" width="25.7109375" style="202" customWidth="1"/>
    <col min="2" max="2" width="60.7109375" style="202" customWidth="1"/>
    <col min="3" max="7" width="20.7109375" style="203" customWidth="1"/>
    <col min="8" max="16384" width="11.42578125" style="204"/>
  </cols>
  <sheetData>
    <row r="1" spans="1:7">
      <c r="B1" s="1029"/>
    </row>
    <row r="3" spans="1:7" ht="15">
      <c r="A3" s="1473" t="s">
        <v>1046</v>
      </c>
      <c r="B3" s="1474"/>
      <c r="C3" s="1474"/>
      <c r="D3" s="1474"/>
      <c r="E3" s="1474"/>
      <c r="F3" s="1474"/>
      <c r="G3" s="1474"/>
    </row>
    <row r="4" spans="1:7" ht="15">
      <c r="A4" s="1473" t="s">
        <v>1047</v>
      </c>
      <c r="B4" s="1474"/>
      <c r="C4" s="1474"/>
      <c r="D4" s="1474"/>
      <c r="E4" s="1474"/>
      <c r="F4" s="1474"/>
      <c r="G4" s="1474"/>
    </row>
    <row r="5" spans="1:7" ht="15">
      <c r="A5" s="1473" t="s">
        <v>3901</v>
      </c>
      <c r="B5" s="1474"/>
      <c r="C5" s="1474"/>
      <c r="D5" s="1474"/>
      <c r="E5" s="1474"/>
      <c r="F5" s="1474"/>
      <c r="G5" s="1474"/>
    </row>
    <row r="8" spans="1:7">
      <c r="A8" s="205" t="s">
        <v>4023</v>
      </c>
      <c r="G8" s="206" t="s">
        <v>1048</v>
      </c>
    </row>
    <row r="10" spans="1:7">
      <c r="A10" s="205" t="s">
        <v>175</v>
      </c>
      <c r="B10" s="205" t="s">
        <v>1049</v>
      </c>
      <c r="C10" s="207" t="s">
        <v>1050</v>
      </c>
      <c r="D10" s="207" t="s">
        <v>1051</v>
      </c>
      <c r="E10" s="207" t="s">
        <v>1052</v>
      </c>
      <c r="F10" s="207" t="s">
        <v>1053</v>
      </c>
      <c r="G10" s="207" t="s">
        <v>1054</v>
      </c>
    </row>
    <row r="13" spans="1:7">
      <c r="A13" s="208" t="s">
        <v>1055</v>
      </c>
      <c r="B13" s="208" t="s">
        <v>1056</v>
      </c>
      <c r="C13" s="203">
        <v>202088700343.73001</v>
      </c>
      <c r="D13" s="203">
        <v>14058142533.6</v>
      </c>
      <c r="E13" s="203">
        <v>11089067779.49</v>
      </c>
      <c r="F13" s="203">
        <v>2969074754.1100001</v>
      </c>
      <c r="G13" s="203">
        <v>205057775097.84</v>
      </c>
    </row>
    <row r="14" spans="1:7">
      <c r="A14" s="208" t="s">
        <v>1057</v>
      </c>
      <c r="B14" s="208" t="s">
        <v>1058</v>
      </c>
      <c r="C14" s="203">
        <v>76522559593.929993</v>
      </c>
      <c r="D14" s="203">
        <v>12652299126.950001</v>
      </c>
      <c r="E14" s="203">
        <v>9596411535.1599998</v>
      </c>
      <c r="F14" s="203">
        <v>3055887591.79</v>
      </c>
      <c r="G14" s="203">
        <v>79578447185.720001</v>
      </c>
    </row>
    <row r="15" spans="1:7">
      <c r="A15" s="208" t="s">
        <v>1059</v>
      </c>
      <c r="B15" s="208" t="s">
        <v>1060</v>
      </c>
      <c r="C15" s="203">
        <v>19781948256</v>
      </c>
      <c r="D15" s="203">
        <v>0</v>
      </c>
      <c r="E15" s="203">
        <v>0</v>
      </c>
      <c r="F15" s="203">
        <v>0</v>
      </c>
      <c r="G15" s="203">
        <v>19781948256</v>
      </c>
    </row>
    <row r="16" spans="1:7">
      <c r="A16" s="208" t="s">
        <v>1061</v>
      </c>
      <c r="B16" s="208" t="s">
        <v>1062</v>
      </c>
      <c r="C16" s="203">
        <v>19781948256</v>
      </c>
      <c r="D16" s="203">
        <v>0</v>
      </c>
      <c r="E16" s="203">
        <v>0</v>
      </c>
      <c r="F16" s="203">
        <v>0</v>
      </c>
      <c r="G16" s="203">
        <v>19781948256</v>
      </c>
    </row>
    <row r="17" spans="1:7">
      <c r="A17" s="208" t="s">
        <v>1063</v>
      </c>
      <c r="B17" s="208" t="s">
        <v>1064</v>
      </c>
      <c r="C17" s="203">
        <v>19331948256</v>
      </c>
      <c r="D17" s="203">
        <v>0</v>
      </c>
      <c r="E17" s="203">
        <v>0</v>
      </c>
      <c r="F17" s="203">
        <v>0</v>
      </c>
      <c r="G17" s="203">
        <v>19331948256</v>
      </c>
    </row>
    <row r="18" spans="1:7">
      <c r="A18" s="208" t="s">
        <v>1065</v>
      </c>
      <c r="B18" s="208" t="s">
        <v>1066</v>
      </c>
      <c r="C18" s="203">
        <v>19331948256</v>
      </c>
      <c r="D18" s="203">
        <v>0</v>
      </c>
      <c r="E18" s="203">
        <v>0</v>
      </c>
      <c r="F18" s="203">
        <v>0</v>
      </c>
      <c r="G18" s="203">
        <v>19331948256</v>
      </c>
    </row>
    <row r="19" spans="1:7">
      <c r="A19" s="208" t="s">
        <v>1067</v>
      </c>
      <c r="B19" s="208" t="s">
        <v>1068</v>
      </c>
      <c r="C19" s="203">
        <v>19331948256</v>
      </c>
      <c r="D19" s="203">
        <v>0</v>
      </c>
      <c r="E19" s="203">
        <v>0</v>
      </c>
      <c r="F19" s="203">
        <v>0</v>
      </c>
      <c r="G19" s="203">
        <v>19331948256</v>
      </c>
    </row>
    <row r="20" spans="1:7">
      <c r="A20" s="208" t="s">
        <v>1069</v>
      </c>
      <c r="B20" s="208" t="s">
        <v>1070</v>
      </c>
      <c r="C20" s="203">
        <v>19331948256</v>
      </c>
      <c r="D20" s="203">
        <v>0</v>
      </c>
      <c r="E20" s="203">
        <v>0</v>
      </c>
      <c r="F20" s="203">
        <v>0</v>
      </c>
      <c r="G20" s="203">
        <v>19331948256</v>
      </c>
    </row>
    <row r="21" spans="1:7">
      <c r="A21" s="208" t="s">
        <v>1071</v>
      </c>
      <c r="B21" s="208" t="s">
        <v>1072</v>
      </c>
      <c r="C21" s="203">
        <v>19331948256</v>
      </c>
      <c r="D21" s="203">
        <v>0</v>
      </c>
      <c r="E21" s="203">
        <v>0</v>
      </c>
      <c r="F21" s="203">
        <v>0</v>
      </c>
      <c r="G21" s="203">
        <v>19331948256</v>
      </c>
    </row>
    <row r="22" spans="1:7">
      <c r="A22" s="208" t="s">
        <v>1073</v>
      </c>
      <c r="B22" s="208" t="s">
        <v>1074</v>
      </c>
      <c r="C22" s="203">
        <v>450000000</v>
      </c>
      <c r="D22" s="203">
        <v>0</v>
      </c>
      <c r="E22" s="203">
        <v>0</v>
      </c>
      <c r="F22" s="203">
        <v>0</v>
      </c>
      <c r="G22" s="203">
        <v>450000000</v>
      </c>
    </row>
    <row r="23" spans="1:7">
      <c r="A23" s="208" t="s">
        <v>1075</v>
      </c>
      <c r="B23" s="208" t="s">
        <v>1076</v>
      </c>
      <c r="C23" s="203">
        <v>450000000</v>
      </c>
      <c r="D23" s="203">
        <v>0</v>
      </c>
      <c r="E23" s="203">
        <v>0</v>
      </c>
      <c r="F23" s="203">
        <v>0</v>
      </c>
      <c r="G23" s="203">
        <v>450000000</v>
      </c>
    </row>
    <row r="24" spans="1:7">
      <c r="A24" s="208" t="s">
        <v>1077</v>
      </c>
      <c r="B24" s="208" t="s">
        <v>1078</v>
      </c>
      <c r="C24" s="203">
        <v>450000000</v>
      </c>
      <c r="D24" s="203">
        <v>0</v>
      </c>
      <c r="E24" s="203">
        <v>0</v>
      </c>
      <c r="F24" s="203">
        <v>0</v>
      </c>
      <c r="G24" s="203">
        <v>450000000</v>
      </c>
    </row>
    <row r="25" spans="1:7">
      <c r="A25" s="208" t="s">
        <v>1079</v>
      </c>
      <c r="B25" s="208" t="s">
        <v>1078</v>
      </c>
      <c r="C25" s="203">
        <v>450000000</v>
      </c>
      <c r="D25" s="203">
        <v>0</v>
      </c>
      <c r="E25" s="203">
        <v>0</v>
      </c>
      <c r="F25" s="203">
        <v>0</v>
      </c>
      <c r="G25" s="203">
        <v>450000000</v>
      </c>
    </row>
    <row r="26" spans="1:7">
      <c r="A26" s="208" t="s">
        <v>1080</v>
      </c>
      <c r="B26" s="208" t="s">
        <v>1081</v>
      </c>
      <c r="C26" s="203">
        <v>210000000</v>
      </c>
      <c r="D26" s="203">
        <v>0</v>
      </c>
      <c r="E26" s="203">
        <v>0</v>
      </c>
      <c r="F26" s="203">
        <v>0</v>
      </c>
      <c r="G26" s="203">
        <v>210000000</v>
      </c>
    </row>
    <row r="27" spans="1:7">
      <c r="A27" s="208" t="s">
        <v>1082</v>
      </c>
      <c r="B27" s="208" t="s">
        <v>1083</v>
      </c>
      <c r="C27" s="203">
        <v>15000000</v>
      </c>
      <c r="D27" s="203">
        <v>0</v>
      </c>
      <c r="E27" s="203">
        <v>0</v>
      </c>
      <c r="F27" s="203">
        <v>0</v>
      </c>
      <c r="G27" s="203">
        <v>15000000</v>
      </c>
    </row>
    <row r="28" spans="1:7">
      <c r="A28" s="208" t="s">
        <v>1084</v>
      </c>
      <c r="B28" s="208" t="s">
        <v>1085</v>
      </c>
      <c r="C28" s="203">
        <v>25000000</v>
      </c>
      <c r="D28" s="203">
        <v>0</v>
      </c>
      <c r="E28" s="203">
        <v>0</v>
      </c>
      <c r="F28" s="203">
        <v>0</v>
      </c>
      <c r="G28" s="203">
        <v>25000000</v>
      </c>
    </row>
    <row r="29" spans="1:7">
      <c r="A29" s="208" t="s">
        <v>1086</v>
      </c>
      <c r="B29" s="208" t="s">
        <v>1087</v>
      </c>
      <c r="C29" s="203">
        <v>200000000</v>
      </c>
      <c r="D29" s="203">
        <v>0</v>
      </c>
      <c r="E29" s="203">
        <v>0</v>
      </c>
      <c r="F29" s="203">
        <v>0</v>
      </c>
      <c r="G29" s="203">
        <v>200000000</v>
      </c>
    </row>
    <row r="30" spans="1:7">
      <c r="A30" s="208" t="s">
        <v>1088</v>
      </c>
      <c r="B30" s="208" t="s">
        <v>558</v>
      </c>
      <c r="C30" s="203">
        <v>55254102802.690002</v>
      </c>
      <c r="D30" s="203">
        <v>12551385579.42</v>
      </c>
      <c r="E30" s="203">
        <v>9437403042.2800007</v>
      </c>
      <c r="F30" s="203">
        <v>3113982537.1399999</v>
      </c>
      <c r="G30" s="203">
        <v>58368085339.830002</v>
      </c>
    </row>
    <row r="31" spans="1:7">
      <c r="A31" s="208" t="s">
        <v>1089</v>
      </c>
      <c r="B31" s="208" t="s">
        <v>1090</v>
      </c>
      <c r="C31" s="203">
        <v>54835431941.849998</v>
      </c>
      <c r="D31" s="203">
        <v>12547913754.799999</v>
      </c>
      <c r="E31" s="203">
        <v>9413225056.2099991</v>
      </c>
      <c r="F31" s="203">
        <v>3134688698.5900002</v>
      </c>
      <c r="G31" s="203">
        <v>57970120640.440002</v>
      </c>
    </row>
    <row r="32" spans="1:7">
      <c r="A32" s="208" t="s">
        <v>1091</v>
      </c>
      <c r="B32" s="208" t="s">
        <v>1092</v>
      </c>
      <c r="C32" s="203">
        <v>54835431941.849998</v>
      </c>
      <c r="D32" s="203">
        <v>12547913754.799999</v>
      </c>
      <c r="E32" s="203">
        <v>9413225056.2099991</v>
      </c>
      <c r="F32" s="203">
        <v>3134688698.5900002</v>
      </c>
      <c r="G32" s="203">
        <v>57970120640.440002</v>
      </c>
    </row>
    <row r="33" spans="1:7">
      <c r="A33" s="208" t="s">
        <v>1093</v>
      </c>
      <c r="B33" s="208" t="s">
        <v>1094</v>
      </c>
      <c r="C33" s="203">
        <v>54835431941.849998</v>
      </c>
      <c r="D33" s="203">
        <v>12547913754.799999</v>
      </c>
      <c r="E33" s="203">
        <v>9413225056.2099991</v>
      </c>
      <c r="F33" s="203">
        <v>3134688698.5900002</v>
      </c>
      <c r="G33" s="203">
        <v>57970120640.440002</v>
      </c>
    </row>
    <row r="34" spans="1:7">
      <c r="A34" s="208" t="s">
        <v>1095</v>
      </c>
      <c r="B34" s="208" t="s">
        <v>1096</v>
      </c>
      <c r="C34" s="203">
        <v>54835431941.849998</v>
      </c>
      <c r="D34" s="203">
        <v>12547913754.799999</v>
      </c>
      <c r="E34" s="203">
        <v>9413225056.2099991</v>
      </c>
      <c r="F34" s="203">
        <v>3134688698.5900002</v>
      </c>
      <c r="G34" s="203">
        <v>57970120640.440002</v>
      </c>
    </row>
    <row r="35" spans="1:7">
      <c r="A35" s="208" t="s">
        <v>1097</v>
      </c>
      <c r="B35" s="208" t="s">
        <v>1098</v>
      </c>
      <c r="C35" s="203">
        <v>54835431941.849998</v>
      </c>
      <c r="D35" s="203">
        <v>12547913754.799999</v>
      </c>
      <c r="E35" s="203">
        <v>9413225056.2099991</v>
      </c>
      <c r="F35" s="203">
        <v>3134688698.5900002</v>
      </c>
      <c r="G35" s="203">
        <v>57970120640.440002</v>
      </c>
    </row>
    <row r="36" spans="1:7">
      <c r="A36" s="208" t="s">
        <v>1099</v>
      </c>
      <c r="B36" s="208" t="s">
        <v>1100</v>
      </c>
      <c r="C36" s="203">
        <v>7173436366.9899998</v>
      </c>
      <c r="D36" s="203">
        <v>8935283398.4799995</v>
      </c>
      <c r="E36" s="203">
        <v>9406456128.9200001</v>
      </c>
      <c r="F36" s="203">
        <v>-471172730.44</v>
      </c>
      <c r="G36" s="203">
        <v>6702263636.5500002</v>
      </c>
    </row>
    <row r="37" spans="1:7">
      <c r="A37" s="208" t="s">
        <v>1101</v>
      </c>
      <c r="B37" s="208" t="s">
        <v>1102</v>
      </c>
      <c r="C37" s="203">
        <v>33611656639.860001</v>
      </c>
      <c r="D37" s="203">
        <v>115123066.18000001</v>
      </c>
      <c r="E37" s="203">
        <v>6768927.2800000003</v>
      </c>
      <c r="F37" s="203">
        <v>108354138.90000001</v>
      </c>
      <c r="G37" s="203">
        <v>33720010778.759998</v>
      </c>
    </row>
    <row r="38" spans="1:7">
      <c r="A38" s="208" t="s">
        <v>1103</v>
      </c>
      <c r="B38" s="208" t="s">
        <v>1104</v>
      </c>
      <c r="C38" s="203">
        <v>9369736000.5699997</v>
      </c>
      <c r="D38" s="203">
        <v>1785562803.5699999</v>
      </c>
      <c r="E38" s="203">
        <v>0</v>
      </c>
      <c r="F38" s="203">
        <v>1785562803.5699999</v>
      </c>
      <c r="G38" s="203">
        <v>11155298804.139999</v>
      </c>
    </row>
    <row r="39" spans="1:7">
      <c r="A39" s="208" t="s">
        <v>1105</v>
      </c>
      <c r="B39" s="208" t="s">
        <v>1106</v>
      </c>
      <c r="C39" s="203">
        <v>4680602934.4300003</v>
      </c>
      <c r="D39" s="203">
        <v>1711944486.5699999</v>
      </c>
      <c r="E39" s="203">
        <v>0.01</v>
      </c>
      <c r="F39" s="203">
        <v>1711944486.5599999</v>
      </c>
      <c r="G39" s="203">
        <v>6392547420.9899998</v>
      </c>
    </row>
    <row r="40" spans="1:7">
      <c r="A40" s="208" t="s">
        <v>1107</v>
      </c>
      <c r="B40" s="208" t="s">
        <v>1108</v>
      </c>
      <c r="C40" s="203">
        <v>487920.55</v>
      </c>
      <c r="D40" s="203">
        <v>2971990.6</v>
      </c>
      <c r="E40" s="203">
        <v>529293.71</v>
      </c>
      <c r="F40" s="203">
        <v>2442696.89</v>
      </c>
      <c r="G40" s="203">
        <v>2930617.44</v>
      </c>
    </row>
    <row r="41" spans="1:7">
      <c r="A41" s="208" t="s">
        <v>1109</v>
      </c>
      <c r="B41" s="208" t="s">
        <v>1110</v>
      </c>
      <c r="C41" s="203">
        <v>487920.55</v>
      </c>
      <c r="D41" s="203">
        <v>2971990.6</v>
      </c>
      <c r="E41" s="203">
        <v>529293.71</v>
      </c>
      <c r="F41" s="203">
        <v>2442696.89</v>
      </c>
      <c r="G41" s="203">
        <v>2930617.44</v>
      </c>
    </row>
    <row r="42" spans="1:7">
      <c r="A42" s="208" t="s">
        <v>1111</v>
      </c>
      <c r="B42" s="208" t="s">
        <v>1112</v>
      </c>
      <c r="C42" s="203">
        <v>487920.55</v>
      </c>
      <c r="D42" s="203">
        <v>2971990.6</v>
      </c>
      <c r="E42" s="203">
        <v>529293.71</v>
      </c>
      <c r="F42" s="203">
        <v>2442696.89</v>
      </c>
      <c r="G42" s="203">
        <v>2930617.44</v>
      </c>
    </row>
    <row r="43" spans="1:7">
      <c r="A43" s="208" t="s">
        <v>1113</v>
      </c>
      <c r="B43" s="208" t="s">
        <v>1114</v>
      </c>
      <c r="C43" s="203">
        <v>487920.55</v>
      </c>
      <c r="D43" s="203">
        <v>2971990.6</v>
      </c>
      <c r="E43" s="203">
        <v>529293.71</v>
      </c>
      <c r="F43" s="203">
        <v>2442696.89</v>
      </c>
      <c r="G43" s="203">
        <v>2930617.44</v>
      </c>
    </row>
    <row r="44" spans="1:7">
      <c r="A44" s="208" t="s">
        <v>1115</v>
      </c>
      <c r="B44" s="208" t="s">
        <v>1114</v>
      </c>
      <c r="C44" s="203">
        <v>487920.55</v>
      </c>
      <c r="D44" s="203">
        <v>2971990.6</v>
      </c>
      <c r="E44" s="203">
        <v>529293.71</v>
      </c>
      <c r="F44" s="203">
        <v>2442696.89</v>
      </c>
      <c r="G44" s="203">
        <v>2930617.44</v>
      </c>
    </row>
    <row r="45" spans="1:7">
      <c r="A45" s="208" t="s">
        <v>1116</v>
      </c>
      <c r="B45" s="208" t="s">
        <v>1117</v>
      </c>
      <c r="C45" s="203">
        <v>487920.55</v>
      </c>
      <c r="D45" s="203">
        <v>103803.59</v>
      </c>
      <c r="E45" s="203">
        <v>529293.71</v>
      </c>
      <c r="F45" s="203">
        <v>-425490.12</v>
      </c>
      <c r="G45" s="203">
        <v>62430.43</v>
      </c>
    </row>
    <row r="46" spans="1:7">
      <c r="A46" s="208" t="s">
        <v>1118</v>
      </c>
      <c r="B46" s="208" t="s">
        <v>1119</v>
      </c>
      <c r="C46" s="203">
        <v>0</v>
      </c>
      <c r="D46" s="203">
        <v>2868187.01</v>
      </c>
      <c r="E46" s="203">
        <v>0</v>
      </c>
      <c r="F46" s="203">
        <v>2868187.01</v>
      </c>
      <c r="G46" s="203">
        <v>2868187.01</v>
      </c>
    </row>
    <row r="47" spans="1:7">
      <c r="A47" s="208" t="s">
        <v>1120</v>
      </c>
      <c r="B47" s="208" t="s">
        <v>1121</v>
      </c>
      <c r="C47" s="203">
        <v>421756529.02999997</v>
      </c>
      <c r="D47" s="203">
        <v>27939.46</v>
      </c>
      <c r="E47" s="203">
        <v>23648692.359999999</v>
      </c>
      <c r="F47" s="203">
        <v>-23620752.899999999</v>
      </c>
      <c r="G47" s="203">
        <v>398135776.13</v>
      </c>
    </row>
    <row r="48" spans="1:7">
      <c r="A48" s="208" t="s">
        <v>1122</v>
      </c>
      <c r="B48" s="208" t="s">
        <v>1123</v>
      </c>
      <c r="C48" s="203">
        <v>421756529.02999997</v>
      </c>
      <c r="D48" s="203">
        <v>27939.46</v>
      </c>
      <c r="E48" s="203">
        <v>23648692.359999999</v>
      </c>
      <c r="F48" s="203">
        <v>-23620752.899999999</v>
      </c>
      <c r="G48" s="203">
        <v>398135776.13</v>
      </c>
    </row>
    <row r="49" spans="1:7">
      <c r="A49" s="208" t="s">
        <v>1124</v>
      </c>
      <c r="B49" s="208" t="s">
        <v>1125</v>
      </c>
      <c r="C49" s="203">
        <v>421756529.02999997</v>
      </c>
      <c r="D49" s="203">
        <v>27939.46</v>
      </c>
      <c r="E49" s="203">
        <v>23648692.359999999</v>
      </c>
      <c r="F49" s="203">
        <v>-23620752.899999999</v>
      </c>
      <c r="G49" s="203">
        <v>398135776.13</v>
      </c>
    </row>
    <row r="50" spans="1:7">
      <c r="A50" s="208" t="s">
        <v>1126</v>
      </c>
      <c r="B50" s="208" t="s">
        <v>1125</v>
      </c>
      <c r="C50" s="203">
        <v>421756529.02999997</v>
      </c>
      <c r="D50" s="203">
        <v>27939.46</v>
      </c>
      <c r="E50" s="203">
        <v>23648692.359999999</v>
      </c>
      <c r="F50" s="203">
        <v>-23620752.899999999</v>
      </c>
      <c r="G50" s="203">
        <v>398135776.13</v>
      </c>
    </row>
    <row r="51" spans="1:7">
      <c r="A51" s="208" t="s">
        <v>1127</v>
      </c>
      <c r="B51" s="208" t="s">
        <v>1125</v>
      </c>
      <c r="C51" s="203">
        <v>421756529.02999997</v>
      </c>
      <c r="D51" s="203">
        <v>27939.46</v>
      </c>
      <c r="E51" s="203">
        <v>23648692.359999999</v>
      </c>
      <c r="F51" s="203">
        <v>-23620752.899999999</v>
      </c>
      <c r="G51" s="203">
        <v>398135776.13</v>
      </c>
    </row>
    <row r="52" spans="1:7">
      <c r="A52" s="208" t="s">
        <v>1128</v>
      </c>
      <c r="B52" s="208" t="s">
        <v>1129</v>
      </c>
      <c r="C52" s="203">
        <v>169708.01</v>
      </c>
      <c r="D52" s="203">
        <v>27939.46</v>
      </c>
      <c r="E52" s="203">
        <v>53964.21</v>
      </c>
      <c r="F52" s="203">
        <v>-26024.75</v>
      </c>
      <c r="G52" s="203">
        <v>143683.26</v>
      </c>
    </row>
    <row r="53" spans="1:7">
      <c r="A53" s="208" t="s">
        <v>1130</v>
      </c>
      <c r="B53" s="208" t="s">
        <v>1131</v>
      </c>
      <c r="C53" s="203">
        <v>14541.65</v>
      </c>
      <c r="D53" s="203">
        <v>0</v>
      </c>
      <c r="E53" s="203">
        <v>0</v>
      </c>
      <c r="F53" s="203">
        <v>0</v>
      </c>
      <c r="G53" s="203">
        <v>14541.65</v>
      </c>
    </row>
    <row r="54" spans="1:7">
      <c r="A54" s="208" t="s">
        <v>1132</v>
      </c>
      <c r="B54" s="208" t="s">
        <v>1133</v>
      </c>
      <c r="C54" s="203">
        <v>196483227.80000001</v>
      </c>
      <c r="D54" s="203">
        <v>0</v>
      </c>
      <c r="E54" s="203">
        <v>0</v>
      </c>
      <c r="F54" s="203">
        <v>0</v>
      </c>
      <c r="G54" s="203">
        <v>196483227.80000001</v>
      </c>
    </row>
    <row r="55" spans="1:7">
      <c r="A55" s="208" t="s">
        <v>1134</v>
      </c>
      <c r="B55" s="208" t="s">
        <v>1135</v>
      </c>
      <c r="C55" s="203">
        <v>141162997.59</v>
      </c>
      <c r="D55" s="203">
        <v>0</v>
      </c>
      <c r="E55" s="203">
        <v>23594728.149999999</v>
      </c>
      <c r="F55" s="203">
        <v>-23594728.149999999</v>
      </c>
      <c r="G55" s="203">
        <v>117568269.44</v>
      </c>
    </row>
    <row r="56" spans="1:7">
      <c r="A56" s="208" t="s">
        <v>1136</v>
      </c>
      <c r="B56" s="208" t="s">
        <v>1137</v>
      </c>
      <c r="C56" s="203">
        <v>82787332.109999999</v>
      </c>
      <c r="D56" s="203">
        <v>0</v>
      </c>
      <c r="E56" s="203">
        <v>0</v>
      </c>
      <c r="F56" s="203">
        <v>0</v>
      </c>
      <c r="G56" s="203">
        <v>82787332.109999999</v>
      </c>
    </row>
    <row r="57" spans="1:7">
      <c r="A57" s="208" t="s">
        <v>1138</v>
      </c>
      <c r="B57" s="208" t="s">
        <v>1139</v>
      </c>
      <c r="C57" s="203">
        <v>1138721.8700000001</v>
      </c>
      <c r="D57" s="203">
        <v>0</v>
      </c>
      <c r="E57" s="203">
        <v>0</v>
      </c>
      <c r="F57" s="203">
        <v>0</v>
      </c>
      <c r="G57" s="203">
        <v>1138721.8700000001</v>
      </c>
    </row>
    <row r="58" spans="1:7">
      <c r="A58" s="208" t="s">
        <v>1140</v>
      </c>
      <c r="B58" s="208" t="s">
        <v>1141</v>
      </c>
      <c r="C58" s="203">
        <v>-3573588.74</v>
      </c>
      <c r="D58" s="203">
        <v>471894.56</v>
      </c>
      <c r="E58" s="203">
        <v>0</v>
      </c>
      <c r="F58" s="203">
        <v>471894.56</v>
      </c>
      <c r="G58" s="203">
        <v>-3101694.18</v>
      </c>
    </row>
    <row r="59" spans="1:7">
      <c r="A59" s="208" t="s">
        <v>1142</v>
      </c>
      <c r="B59" s="208" t="s">
        <v>1143</v>
      </c>
      <c r="C59" s="203">
        <v>-3573588.74</v>
      </c>
      <c r="D59" s="203">
        <v>471894.56</v>
      </c>
      <c r="E59" s="203">
        <v>0</v>
      </c>
      <c r="F59" s="203">
        <v>471894.56</v>
      </c>
      <c r="G59" s="203">
        <v>-3101694.18</v>
      </c>
    </row>
    <row r="60" spans="1:7">
      <c r="A60" s="208" t="s">
        <v>1144</v>
      </c>
      <c r="B60" s="208" t="s">
        <v>1145</v>
      </c>
      <c r="C60" s="203">
        <v>-3573588.74</v>
      </c>
      <c r="D60" s="203">
        <v>471894.56</v>
      </c>
      <c r="E60" s="203">
        <v>0</v>
      </c>
      <c r="F60" s="203">
        <v>471894.56</v>
      </c>
      <c r="G60" s="203">
        <v>-3101694.18</v>
      </c>
    </row>
    <row r="61" spans="1:7">
      <c r="A61" s="208" t="s">
        <v>1146</v>
      </c>
      <c r="B61" s="208" t="s">
        <v>1143</v>
      </c>
      <c r="C61" s="203">
        <v>-3573588.74</v>
      </c>
      <c r="D61" s="203">
        <v>471894.56</v>
      </c>
      <c r="E61" s="203">
        <v>0</v>
      </c>
      <c r="F61" s="203">
        <v>471894.56</v>
      </c>
      <c r="G61" s="203">
        <v>-3101694.18</v>
      </c>
    </row>
    <row r="62" spans="1:7">
      <c r="A62" s="208" t="s">
        <v>1147</v>
      </c>
      <c r="B62" s="208" t="s">
        <v>1143</v>
      </c>
      <c r="C62" s="203">
        <v>-3573588.74</v>
      </c>
      <c r="D62" s="203">
        <v>471894.56</v>
      </c>
      <c r="E62" s="203">
        <v>0</v>
      </c>
      <c r="F62" s="203">
        <v>471894.56</v>
      </c>
      <c r="G62" s="203">
        <v>-3101694.18</v>
      </c>
    </row>
    <row r="63" spans="1:7">
      <c r="A63" s="208" t="s">
        <v>1148</v>
      </c>
      <c r="B63" s="208" t="s">
        <v>1149</v>
      </c>
      <c r="C63" s="203">
        <v>-750328.8</v>
      </c>
      <c r="D63" s="203">
        <v>0</v>
      </c>
      <c r="E63" s="203">
        <v>0</v>
      </c>
      <c r="F63" s="203">
        <v>0</v>
      </c>
      <c r="G63" s="203">
        <v>-750328.8</v>
      </c>
    </row>
    <row r="64" spans="1:7">
      <c r="A64" s="208" t="s">
        <v>1150</v>
      </c>
      <c r="B64" s="208" t="s">
        <v>1151</v>
      </c>
      <c r="C64" s="203">
        <v>-2823259.94</v>
      </c>
      <c r="D64" s="203">
        <v>471894.56</v>
      </c>
      <c r="E64" s="203">
        <v>0</v>
      </c>
      <c r="F64" s="203">
        <v>471894.56</v>
      </c>
      <c r="G64" s="203">
        <v>-2351365.38</v>
      </c>
    </row>
    <row r="65" spans="1:7">
      <c r="A65" s="208" t="s">
        <v>1152</v>
      </c>
      <c r="B65" s="208" t="s">
        <v>106</v>
      </c>
      <c r="C65" s="203">
        <v>557046353.5</v>
      </c>
      <c r="D65" s="203">
        <v>98780044.530000001</v>
      </c>
      <c r="E65" s="203">
        <v>45793055.560000002</v>
      </c>
      <c r="F65" s="203">
        <v>52986988.969999999</v>
      </c>
      <c r="G65" s="203">
        <v>610033342.47000003</v>
      </c>
    </row>
    <row r="66" spans="1:7">
      <c r="A66" s="208" t="s">
        <v>1153</v>
      </c>
      <c r="B66" s="208" t="s">
        <v>1154</v>
      </c>
      <c r="C66" s="203">
        <v>557046353.5</v>
      </c>
      <c r="D66" s="203">
        <v>98780044.530000001</v>
      </c>
      <c r="E66" s="203">
        <v>45793055.560000002</v>
      </c>
      <c r="F66" s="203">
        <v>52986988.969999999</v>
      </c>
      <c r="G66" s="203">
        <v>610033342.47000003</v>
      </c>
    </row>
    <row r="67" spans="1:7">
      <c r="A67" s="208" t="s">
        <v>1155</v>
      </c>
      <c r="B67" s="208" t="s">
        <v>1156</v>
      </c>
      <c r="C67" s="203">
        <v>215417445.52000001</v>
      </c>
      <c r="D67" s="203">
        <v>84784991.819999993</v>
      </c>
      <c r="E67" s="203">
        <v>13803544.039999999</v>
      </c>
      <c r="F67" s="203">
        <v>70981447.780000001</v>
      </c>
      <c r="G67" s="203">
        <v>286398893.30000001</v>
      </c>
    </row>
    <row r="68" spans="1:7">
      <c r="A68" s="208" t="s">
        <v>1157</v>
      </c>
      <c r="B68" s="208" t="s">
        <v>1158</v>
      </c>
      <c r="C68" s="203">
        <v>2699463</v>
      </c>
      <c r="D68" s="203">
        <v>0</v>
      </c>
      <c r="E68" s="203">
        <v>697634.5</v>
      </c>
      <c r="F68" s="203">
        <v>-697634.5</v>
      </c>
      <c r="G68" s="203">
        <v>2001828.5</v>
      </c>
    </row>
    <row r="69" spans="1:7">
      <c r="A69" s="208" t="s">
        <v>1159</v>
      </c>
      <c r="B69" s="208" t="s">
        <v>1158</v>
      </c>
      <c r="C69" s="203">
        <v>2699463</v>
      </c>
      <c r="D69" s="203">
        <v>0</v>
      </c>
      <c r="E69" s="203">
        <v>697634.5</v>
      </c>
      <c r="F69" s="203">
        <v>-697634.5</v>
      </c>
      <c r="G69" s="203">
        <v>2001828.5</v>
      </c>
    </row>
    <row r="70" spans="1:7">
      <c r="A70" s="208" t="s">
        <v>1160</v>
      </c>
      <c r="B70" s="208" t="s">
        <v>1158</v>
      </c>
      <c r="C70" s="203">
        <v>2699463</v>
      </c>
      <c r="D70" s="203">
        <v>0</v>
      </c>
      <c r="E70" s="203">
        <v>697634.5</v>
      </c>
      <c r="F70" s="203">
        <v>-697634.5</v>
      </c>
      <c r="G70" s="203">
        <v>2001828.5</v>
      </c>
    </row>
    <row r="71" spans="1:7">
      <c r="A71" s="208" t="s">
        <v>1161</v>
      </c>
      <c r="B71" s="208" t="s">
        <v>1158</v>
      </c>
      <c r="C71" s="203">
        <v>2699463</v>
      </c>
      <c r="D71" s="203">
        <v>0</v>
      </c>
      <c r="E71" s="203">
        <v>697634.5</v>
      </c>
      <c r="F71" s="203">
        <v>-697634.5</v>
      </c>
      <c r="G71" s="203">
        <v>2001828.5</v>
      </c>
    </row>
    <row r="72" spans="1:7">
      <c r="A72" s="208" t="s">
        <v>1162</v>
      </c>
      <c r="B72" s="208" t="s">
        <v>1163</v>
      </c>
      <c r="C72" s="203">
        <v>1857950</v>
      </c>
      <c r="D72" s="203">
        <v>0</v>
      </c>
      <c r="E72" s="203">
        <v>36875</v>
      </c>
      <c r="F72" s="203">
        <v>-36875</v>
      </c>
      <c r="G72" s="203">
        <v>1821075</v>
      </c>
    </row>
    <row r="73" spans="1:7">
      <c r="A73" s="208" t="s">
        <v>1164</v>
      </c>
      <c r="B73" s="208" t="s">
        <v>1163</v>
      </c>
      <c r="C73" s="203">
        <v>1857950</v>
      </c>
      <c r="D73" s="203">
        <v>0</v>
      </c>
      <c r="E73" s="203">
        <v>36875</v>
      </c>
      <c r="F73" s="203">
        <v>-36875</v>
      </c>
      <c r="G73" s="203">
        <v>1821075</v>
      </c>
    </row>
    <row r="74" spans="1:7">
      <c r="A74" s="208" t="s">
        <v>1165</v>
      </c>
      <c r="B74" s="208" t="s">
        <v>1163</v>
      </c>
      <c r="C74" s="203">
        <v>1857950</v>
      </c>
      <c r="D74" s="203">
        <v>0</v>
      </c>
      <c r="E74" s="203">
        <v>36875</v>
      </c>
      <c r="F74" s="203">
        <v>-36875</v>
      </c>
      <c r="G74" s="203">
        <v>1821075</v>
      </c>
    </row>
    <row r="75" spans="1:7">
      <c r="A75" s="208" t="s">
        <v>1166</v>
      </c>
      <c r="B75" s="208" t="s">
        <v>1163</v>
      </c>
      <c r="C75" s="203">
        <v>1857950</v>
      </c>
      <c r="D75" s="203">
        <v>0</v>
      </c>
      <c r="E75" s="203">
        <v>36875</v>
      </c>
      <c r="F75" s="203">
        <v>-36875</v>
      </c>
      <c r="G75" s="203">
        <v>1821075</v>
      </c>
    </row>
    <row r="76" spans="1:7">
      <c r="A76" s="208" t="s">
        <v>1167</v>
      </c>
      <c r="B76" s="208" t="s">
        <v>1168</v>
      </c>
      <c r="C76" s="203">
        <v>210860032.52000001</v>
      </c>
      <c r="D76" s="203">
        <v>84784991.819999993</v>
      </c>
      <c r="E76" s="203">
        <v>13069034.539999999</v>
      </c>
      <c r="F76" s="203">
        <v>71715957.280000001</v>
      </c>
      <c r="G76" s="203">
        <v>282575989.80000001</v>
      </c>
    </row>
    <row r="77" spans="1:7">
      <c r="A77" s="208" t="s">
        <v>1169</v>
      </c>
      <c r="B77" s="208" t="s">
        <v>1168</v>
      </c>
      <c r="C77" s="203">
        <v>210860032.52000001</v>
      </c>
      <c r="D77" s="203">
        <v>84784991.819999993</v>
      </c>
      <c r="E77" s="203">
        <v>13069034.539999999</v>
      </c>
      <c r="F77" s="203">
        <v>71715957.280000001</v>
      </c>
      <c r="G77" s="203">
        <v>282575989.80000001</v>
      </c>
    </row>
    <row r="78" spans="1:7">
      <c r="A78" s="208" t="s">
        <v>1170</v>
      </c>
      <c r="B78" s="208" t="s">
        <v>1168</v>
      </c>
      <c r="C78" s="203">
        <v>210860032.52000001</v>
      </c>
      <c r="D78" s="203">
        <v>84784991.819999993</v>
      </c>
      <c r="E78" s="203">
        <v>13069034.539999999</v>
      </c>
      <c r="F78" s="203">
        <v>71715957.280000001</v>
      </c>
      <c r="G78" s="203">
        <v>282575989.80000001</v>
      </c>
    </row>
    <row r="79" spans="1:7">
      <c r="A79" s="208" t="s">
        <v>1171</v>
      </c>
      <c r="B79" s="208" t="s">
        <v>1168</v>
      </c>
      <c r="C79" s="203">
        <v>210860032.52000001</v>
      </c>
      <c r="D79" s="203">
        <v>84784991.819999993</v>
      </c>
      <c r="E79" s="203">
        <v>13069034.539999999</v>
      </c>
      <c r="F79" s="203">
        <v>71715957.280000001</v>
      </c>
      <c r="G79" s="203">
        <v>282575989.80000001</v>
      </c>
    </row>
    <row r="80" spans="1:7">
      <c r="A80" s="208" t="s">
        <v>1172</v>
      </c>
      <c r="B80" s="208" t="s">
        <v>1173</v>
      </c>
      <c r="C80" s="203">
        <v>137210776.28</v>
      </c>
      <c r="D80" s="203">
        <v>456340.32</v>
      </c>
      <c r="E80" s="203">
        <v>12038162.02</v>
      </c>
      <c r="F80" s="203">
        <v>-11581821.699999999</v>
      </c>
      <c r="G80" s="203">
        <v>125628954.58</v>
      </c>
    </row>
    <row r="81" spans="1:7">
      <c r="A81" s="208" t="s">
        <v>1174</v>
      </c>
      <c r="B81" s="208" t="s">
        <v>1175</v>
      </c>
      <c r="C81" s="203">
        <v>8472545</v>
      </c>
      <c r="D81" s="203">
        <v>0</v>
      </c>
      <c r="E81" s="203">
        <v>8472545</v>
      </c>
      <c r="F81" s="203">
        <v>-8472545</v>
      </c>
      <c r="G81" s="203">
        <v>0</v>
      </c>
    </row>
    <row r="82" spans="1:7">
      <c r="A82" s="208" t="s">
        <v>1176</v>
      </c>
      <c r="B82" s="208" t="s">
        <v>1175</v>
      </c>
      <c r="C82" s="203">
        <v>8472545</v>
      </c>
      <c r="D82" s="203">
        <v>0</v>
      </c>
      <c r="E82" s="203">
        <v>8472545</v>
      </c>
      <c r="F82" s="203">
        <v>-8472545</v>
      </c>
      <c r="G82" s="203">
        <v>0</v>
      </c>
    </row>
    <row r="83" spans="1:7">
      <c r="A83" s="208" t="s">
        <v>1177</v>
      </c>
      <c r="B83" s="208" t="s">
        <v>1175</v>
      </c>
      <c r="C83" s="203">
        <v>8472545</v>
      </c>
      <c r="D83" s="203">
        <v>0</v>
      </c>
      <c r="E83" s="203">
        <v>8472545</v>
      </c>
      <c r="F83" s="203">
        <v>-8472545</v>
      </c>
      <c r="G83" s="203">
        <v>0</v>
      </c>
    </row>
    <row r="84" spans="1:7">
      <c r="A84" s="208" t="s">
        <v>1178</v>
      </c>
      <c r="B84" s="208" t="s">
        <v>1175</v>
      </c>
      <c r="C84" s="203">
        <v>8472545</v>
      </c>
      <c r="D84" s="203">
        <v>0</v>
      </c>
      <c r="E84" s="203">
        <v>8472545</v>
      </c>
      <c r="F84" s="203">
        <v>-8472545</v>
      </c>
      <c r="G84" s="203">
        <v>0</v>
      </c>
    </row>
    <row r="85" spans="1:7">
      <c r="A85" s="208" t="s">
        <v>1179</v>
      </c>
      <c r="B85" s="208" t="s">
        <v>1180</v>
      </c>
      <c r="C85" s="203">
        <v>128738231.28</v>
      </c>
      <c r="D85" s="203">
        <v>456340.32</v>
      </c>
      <c r="E85" s="203">
        <v>3565617.02</v>
      </c>
      <c r="F85" s="203">
        <v>-3109276.7</v>
      </c>
      <c r="G85" s="203">
        <v>125628954.58</v>
      </c>
    </row>
    <row r="86" spans="1:7">
      <c r="A86" s="208" t="s">
        <v>1181</v>
      </c>
      <c r="B86" s="208" t="s">
        <v>1180</v>
      </c>
      <c r="C86" s="203">
        <v>128738231.28</v>
      </c>
      <c r="D86" s="203">
        <v>456340.32</v>
      </c>
      <c r="E86" s="203">
        <v>3565617.02</v>
      </c>
      <c r="F86" s="203">
        <v>-3109276.7</v>
      </c>
      <c r="G86" s="203">
        <v>125628954.58</v>
      </c>
    </row>
    <row r="87" spans="1:7">
      <c r="A87" s="208" t="s">
        <v>1182</v>
      </c>
      <c r="B87" s="208" t="s">
        <v>1180</v>
      </c>
      <c r="C87" s="203">
        <v>128738231.28</v>
      </c>
      <c r="D87" s="203">
        <v>456340.32</v>
      </c>
      <c r="E87" s="203">
        <v>3565617.02</v>
      </c>
      <c r="F87" s="203">
        <v>-3109276.7</v>
      </c>
      <c r="G87" s="203">
        <v>125628954.58</v>
      </c>
    </row>
    <row r="88" spans="1:7">
      <c r="A88" s="208" t="s">
        <v>1183</v>
      </c>
      <c r="B88" s="208" t="s">
        <v>1184</v>
      </c>
      <c r="C88" s="203">
        <v>128738231.28</v>
      </c>
      <c r="D88" s="203">
        <v>456340.32</v>
      </c>
      <c r="E88" s="203">
        <v>3565617.02</v>
      </c>
      <c r="F88" s="203">
        <v>-3109276.7</v>
      </c>
      <c r="G88" s="203">
        <v>125628954.58</v>
      </c>
    </row>
    <row r="89" spans="1:7">
      <c r="A89" s="208" t="s">
        <v>1185</v>
      </c>
      <c r="B89" s="208" t="s">
        <v>1186</v>
      </c>
      <c r="C89" s="203">
        <v>290940</v>
      </c>
      <c r="D89" s="203">
        <v>0</v>
      </c>
      <c r="E89" s="203">
        <v>0</v>
      </c>
      <c r="F89" s="203">
        <v>0</v>
      </c>
      <c r="G89" s="203">
        <v>290940</v>
      </c>
    </row>
    <row r="90" spans="1:7">
      <c r="A90" s="208" t="s">
        <v>1187</v>
      </c>
      <c r="B90" s="208" t="s">
        <v>1188</v>
      </c>
      <c r="C90" s="203">
        <v>290940</v>
      </c>
      <c r="D90" s="203">
        <v>0</v>
      </c>
      <c r="E90" s="203">
        <v>0</v>
      </c>
      <c r="F90" s="203">
        <v>0</v>
      </c>
      <c r="G90" s="203">
        <v>290940</v>
      </c>
    </row>
    <row r="91" spans="1:7">
      <c r="A91" s="208" t="s">
        <v>1189</v>
      </c>
      <c r="B91" s="208" t="s">
        <v>1188</v>
      </c>
      <c r="C91" s="203">
        <v>290940</v>
      </c>
      <c r="D91" s="203">
        <v>0</v>
      </c>
      <c r="E91" s="203">
        <v>0</v>
      </c>
      <c r="F91" s="203">
        <v>0</v>
      </c>
      <c r="G91" s="203">
        <v>290940</v>
      </c>
    </row>
    <row r="92" spans="1:7">
      <c r="A92" s="208" t="s">
        <v>1190</v>
      </c>
      <c r="B92" s="208" t="s">
        <v>1188</v>
      </c>
      <c r="C92" s="203">
        <v>290940</v>
      </c>
      <c r="D92" s="203">
        <v>0</v>
      </c>
      <c r="E92" s="203">
        <v>0</v>
      </c>
      <c r="F92" s="203">
        <v>0</v>
      </c>
      <c r="G92" s="203">
        <v>290940</v>
      </c>
    </row>
    <row r="93" spans="1:7">
      <c r="A93" s="208" t="s">
        <v>1191</v>
      </c>
      <c r="B93" s="208" t="s">
        <v>1188</v>
      </c>
      <c r="C93" s="203">
        <v>290940</v>
      </c>
      <c r="D93" s="203">
        <v>0</v>
      </c>
      <c r="E93" s="203">
        <v>0</v>
      </c>
      <c r="F93" s="203">
        <v>0</v>
      </c>
      <c r="G93" s="203">
        <v>290940</v>
      </c>
    </row>
    <row r="94" spans="1:7">
      <c r="A94" s="208" t="s">
        <v>1192</v>
      </c>
      <c r="B94" s="208" t="s">
        <v>1193</v>
      </c>
      <c r="C94" s="203">
        <v>204127191.69999999</v>
      </c>
      <c r="D94" s="203">
        <v>13538712.390000001</v>
      </c>
      <c r="E94" s="203">
        <v>19951349.5</v>
      </c>
      <c r="F94" s="203">
        <v>-6412637.1100000003</v>
      </c>
      <c r="G94" s="203">
        <v>197714554.59</v>
      </c>
    </row>
    <row r="95" spans="1:7">
      <c r="A95" s="208" t="s">
        <v>1194</v>
      </c>
      <c r="B95" s="208" t="s">
        <v>1195</v>
      </c>
      <c r="C95" s="203">
        <v>52058617.609999999</v>
      </c>
      <c r="D95" s="203">
        <v>180226.5</v>
      </c>
      <c r="E95" s="203">
        <v>1846229.54</v>
      </c>
      <c r="F95" s="203">
        <v>-1666003.04</v>
      </c>
      <c r="G95" s="203">
        <v>50392614.57</v>
      </c>
    </row>
    <row r="96" spans="1:7">
      <c r="A96" s="208" t="s">
        <v>1196</v>
      </c>
      <c r="B96" s="208" t="s">
        <v>1195</v>
      </c>
      <c r="C96" s="203">
        <v>52058617.609999999</v>
      </c>
      <c r="D96" s="203">
        <v>180226.5</v>
      </c>
      <c r="E96" s="203">
        <v>1846229.54</v>
      </c>
      <c r="F96" s="203">
        <v>-1666003.04</v>
      </c>
      <c r="G96" s="203">
        <v>50392614.57</v>
      </c>
    </row>
    <row r="97" spans="1:7">
      <c r="A97" s="208" t="s">
        <v>1197</v>
      </c>
      <c r="B97" s="208" t="s">
        <v>1195</v>
      </c>
      <c r="C97" s="203">
        <v>52058617.609999999</v>
      </c>
      <c r="D97" s="203">
        <v>180226.5</v>
      </c>
      <c r="E97" s="203">
        <v>1846229.54</v>
      </c>
      <c r="F97" s="203">
        <v>-1666003.04</v>
      </c>
      <c r="G97" s="203">
        <v>50392614.57</v>
      </c>
    </row>
    <row r="98" spans="1:7">
      <c r="A98" s="208" t="s">
        <v>1198</v>
      </c>
      <c r="B98" s="208" t="s">
        <v>1195</v>
      </c>
      <c r="C98" s="203">
        <v>52058617.609999999</v>
      </c>
      <c r="D98" s="203">
        <v>180226.5</v>
      </c>
      <c r="E98" s="203">
        <v>1846229.54</v>
      </c>
      <c r="F98" s="203">
        <v>-1666003.04</v>
      </c>
      <c r="G98" s="203">
        <v>50392614.57</v>
      </c>
    </row>
    <row r="99" spans="1:7">
      <c r="A99" s="208" t="s">
        <v>1199</v>
      </c>
      <c r="B99" s="208" t="s">
        <v>1200</v>
      </c>
      <c r="C99" s="203">
        <v>4275000</v>
      </c>
      <c r="D99" s="203">
        <v>22500</v>
      </c>
      <c r="E99" s="203">
        <v>303750</v>
      </c>
      <c r="F99" s="203">
        <v>-281250</v>
      </c>
      <c r="G99" s="203">
        <v>3993750</v>
      </c>
    </row>
    <row r="100" spans="1:7">
      <c r="A100" s="208" t="s">
        <v>1201</v>
      </c>
      <c r="B100" s="208" t="s">
        <v>1200</v>
      </c>
      <c r="C100" s="203">
        <v>4275000</v>
      </c>
      <c r="D100" s="203">
        <v>22500</v>
      </c>
      <c r="E100" s="203">
        <v>303750</v>
      </c>
      <c r="F100" s="203">
        <v>-281250</v>
      </c>
      <c r="G100" s="203">
        <v>3993750</v>
      </c>
    </row>
    <row r="101" spans="1:7">
      <c r="A101" s="208" t="s">
        <v>1202</v>
      </c>
      <c r="B101" s="208" t="s">
        <v>1200</v>
      </c>
      <c r="C101" s="203">
        <v>4275000</v>
      </c>
      <c r="D101" s="203">
        <v>22500</v>
      </c>
      <c r="E101" s="203">
        <v>303750</v>
      </c>
      <c r="F101" s="203">
        <v>-281250</v>
      </c>
      <c r="G101" s="203">
        <v>3993750</v>
      </c>
    </row>
    <row r="102" spans="1:7">
      <c r="A102" s="208" t="s">
        <v>1203</v>
      </c>
      <c r="B102" s="208" t="s">
        <v>1200</v>
      </c>
      <c r="C102" s="203">
        <v>4275000</v>
      </c>
      <c r="D102" s="203">
        <v>22500</v>
      </c>
      <c r="E102" s="203">
        <v>303750</v>
      </c>
      <c r="F102" s="203">
        <v>-281250</v>
      </c>
      <c r="G102" s="203">
        <v>3993750</v>
      </c>
    </row>
    <row r="103" spans="1:7">
      <c r="A103" s="208" t="s">
        <v>1204</v>
      </c>
      <c r="B103" s="208" t="s">
        <v>1205</v>
      </c>
      <c r="C103" s="203">
        <v>95966169.349999994</v>
      </c>
      <c r="D103" s="203">
        <v>13274251.91</v>
      </c>
      <c r="E103" s="203">
        <v>13257056.49</v>
      </c>
      <c r="F103" s="203">
        <v>17195.419999999998</v>
      </c>
      <c r="G103" s="203">
        <v>95983364.769999996</v>
      </c>
    </row>
    <row r="104" spans="1:7">
      <c r="A104" s="208" t="s">
        <v>1206</v>
      </c>
      <c r="B104" s="208" t="s">
        <v>1205</v>
      </c>
      <c r="C104" s="203">
        <v>95966169.349999994</v>
      </c>
      <c r="D104" s="203">
        <v>13274251.91</v>
      </c>
      <c r="E104" s="203">
        <v>13257056.49</v>
      </c>
      <c r="F104" s="203">
        <v>17195.419999999998</v>
      </c>
      <c r="G104" s="203">
        <v>95983364.769999996</v>
      </c>
    </row>
    <row r="105" spans="1:7">
      <c r="A105" s="208" t="s">
        <v>1207</v>
      </c>
      <c r="B105" s="208" t="s">
        <v>1205</v>
      </c>
      <c r="C105" s="203">
        <v>95966169.349999994</v>
      </c>
      <c r="D105" s="203">
        <v>13274251.91</v>
      </c>
      <c r="E105" s="203">
        <v>13257056.49</v>
      </c>
      <c r="F105" s="203">
        <v>17195.419999999998</v>
      </c>
      <c r="G105" s="203">
        <v>95983364.769999996</v>
      </c>
    </row>
    <row r="106" spans="1:7">
      <c r="A106" s="208" t="s">
        <v>1208</v>
      </c>
      <c r="B106" s="208" t="s">
        <v>1205</v>
      </c>
      <c r="C106" s="203">
        <v>71572419.010000005</v>
      </c>
      <c r="D106" s="203">
        <v>13274251.91</v>
      </c>
      <c r="E106" s="203">
        <v>12630158.189999999</v>
      </c>
      <c r="F106" s="203">
        <v>644093.72</v>
      </c>
      <c r="G106" s="203">
        <v>72216512.730000004</v>
      </c>
    </row>
    <row r="107" spans="1:7">
      <c r="A107" s="208" t="s">
        <v>1209</v>
      </c>
      <c r="B107" s="208" t="s">
        <v>1210</v>
      </c>
      <c r="C107" s="203">
        <v>24393750.34</v>
      </c>
      <c r="D107" s="203">
        <v>0</v>
      </c>
      <c r="E107" s="203">
        <v>626898.30000000005</v>
      </c>
      <c r="F107" s="203">
        <v>-626898.30000000005</v>
      </c>
      <c r="G107" s="203">
        <v>23766852.039999999</v>
      </c>
    </row>
    <row r="108" spans="1:7">
      <c r="A108" s="208" t="s">
        <v>1211</v>
      </c>
      <c r="B108" s="208" t="s">
        <v>1212</v>
      </c>
      <c r="C108" s="203">
        <v>9323106</v>
      </c>
      <c r="D108" s="203">
        <v>6704</v>
      </c>
      <c r="E108" s="203">
        <v>713870</v>
      </c>
      <c r="F108" s="203">
        <v>-707166</v>
      </c>
      <c r="G108" s="203">
        <v>8615940</v>
      </c>
    </row>
    <row r="109" spans="1:7">
      <c r="A109" s="208" t="s">
        <v>1213</v>
      </c>
      <c r="B109" s="208" t="s">
        <v>1212</v>
      </c>
      <c r="C109" s="203">
        <v>9323106</v>
      </c>
      <c r="D109" s="203">
        <v>6704</v>
      </c>
      <c r="E109" s="203">
        <v>713870</v>
      </c>
      <c r="F109" s="203">
        <v>-707166</v>
      </c>
      <c r="G109" s="203">
        <v>8615940</v>
      </c>
    </row>
    <row r="110" spans="1:7">
      <c r="A110" s="208" t="s">
        <v>1214</v>
      </c>
      <c r="B110" s="208" t="s">
        <v>1212</v>
      </c>
      <c r="C110" s="203">
        <v>9323106</v>
      </c>
      <c r="D110" s="203">
        <v>6704</v>
      </c>
      <c r="E110" s="203">
        <v>713870</v>
      </c>
      <c r="F110" s="203">
        <v>-707166</v>
      </c>
      <c r="G110" s="203">
        <v>8615940</v>
      </c>
    </row>
    <row r="111" spans="1:7">
      <c r="A111" s="208" t="s">
        <v>1215</v>
      </c>
      <c r="B111" s="208" t="s">
        <v>1212</v>
      </c>
      <c r="C111" s="203">
        <v>9323106</v>
      </c>
      <c r="D111" s="203">
        <v>6704</v>
      </c>
      <c r="E111" s="203">
        <v>713870</v>
      </c>
      <c r="F111" s="203">
        <v>-707166</v>
      </c>
      <c r="G111" s="203">
        <v>8615940</v>
      </c>
    </row>
    <row r="112" spans="1:7">
      <c r="A112" s="208" t="s">
        <v>1216</v>
      </c>
      <c r="B112" s="208" t="s">
        <v>1217</v>
      </c>
      <c r="C112" s="203">
        <v>36934527.299999997</v>
      </c>
      <c r="D112" s="203">
        <v>33238.5</v>
      </c>
      <c r="E112" s="203">
        <v>3489306.5</v>
      </c>
      <c r="F112" s="203">
        <v>-3456068</v>
      </c>
      <c r="G112" s="203">
        <v>33478459.300000001</v>
      </c>
    </row>
    <row r="113" spans="1:7">
      <c r="A113" s="208" t="s">
        <v>1218</v>
      </c>
      <c r="B113" s="208" t="s">
        <v>1217</v>
      </c>
      <c r="C113" s="203">
        <v>36934527.299999997</v>
      </c>
      <c r="D113" s="203">
        <v>33238.5</v>
      </c>
      <c r="E113" s="203">
        <v>3489306.5</v>
      </c>
      <c r="F113" s="203">
        <v>-3456068</v>
      </c>
      <c r="G113" s="203">
        <v>33478459.300000001</v>
      </c>
    </row>
    <row r="114" spans="1:7">
      <c r="A114" s="208" t="s">
        <v>1219</v>
      </c>
      <c r="B114" s="208" t="s">
        <v>1217</v>
      </c>
      <c r="C114" s="203">
        <v>36934527.299999997</v>
      </c>
      <c r="D114" s="203">
        <v>33238.5</v>
      </c>
      <c r="E114" s="203">
        <v>3489306.5</v>
      </c>
      <c r="F114" s="203">
        <v>-3456068</v>
      </c>
      <c r="G114" s="203">
        <v>33478459.300000001</v>
      </c>
    </row>
    <row r="115" spans="1:7">
      <c r="A115" s="208" t="s">
        <v>1220</v>
      </c>
      <c r="B115" s="208" t="s">
        <v>1217</v>
      </c>
      <c r="C115" s="203">
        <v>36934527.299999997</v>
      </c>
      <c r="D115" s="203">
        <v>33238.5</v>
      </c>
      <c r="E115" s="203">
        <v>3489306.5</v>
      </c>
      <c r="F115" s="203">
        <v>-3456068</v>
      </c>
      <c r="G115" s="203">
        <v>33478459.300000001</v>
      </c>
    </row>
    <row r="116" spans="1:7">
      <c r="A116" s="208" t="s">
        <v>1221</v>
      </c>
      <c r="B116" s="208" t="s">
        <v>1222</v>
      </c>
      <c r="C116" s="203">
        <v>5569771.4400000004</v>
      </c>
      <c r="D116" s="203">
        <v>21791.48</v>
      </c>
      <c r="E116" s="203">
        <v>341136.97</v>
      </c>
      <c r="F116" s="203">
        <v>-319345.49</v>
      </c>
      <c r="G116" s="203">
        <v>5250425.95</v>
      </c>
    </row>
    <row r="117" spans="1:7">
      <c r="A117" s="208" t="s">
        <v>1223</v>
      </c>
      <c r="B117" s="208" t="s">
        <v>1222</v>
      </c>
      <c r="C117" s="203">
        <v>5569771.4400000004</v>
      </c>
      <c r="D117" s="203">
        <v>21791.48</v>
      </c>
      <c r="E117" s="203">
        <v>341136.97</v>
      </c>
      <c r="F117" s="203">
        <v>-319345.49</v>
      </c>
      <c r="G117" s="203">
        <v>5250425.95</v>
      </c>
    </row>
    <row r="118" spans="1:7">
      <c r="A118" s="208" t="s">
        <v>1224</v>
      </c>
      <c r="B118" s="208" t="s">
        <v>1222</v>
      </c>
      <c r="C118" s="203">
        <v>5569771.4400000004</v>
      </c>
      <c r="D118" s="203">
        <v>21791.48</v>
      </c>
      <c r="E118" s="203">
        <v>341136.97</v>
      </c>
      <c r="F118" s="203">
        <v>-319345.49</v>
      </c>
      <c r="G118" s="203">
        <v>5250425.95</v>
      </c>
    </row>
    <row r="119" spans="1:7">
      <c r="A119" s="208" t="s">
        <v>1225</v>
      </c>
      <c r="B119" s="208" t="s">
        <v>1222</v>
      </c>
      <c r="C119" s="203">
        <v>5569771.4400000004</v>
      </c>
      <c r="D119" s="203">
        <v>21791.48</v>
      </c>
      <c r="E119" s="203">
        <v>341136.97</v>
      </c>
      <c r="F119" s="203">
        <v>-319345.49</v>
      </c>
      <c r="G119" s="203">
        <v>5250425.95</v>
      </c>
    </row>
    <row r="120" spans="1:7">
      <c r="A120" s="208" t="s">
        <v>1226</v>
      </c>
      <c r="B120" s="208" t="s">
        <v>603</v>
      </c>
      <c r="C120" s="203">
        <v>929462181.74000001</v>
      </c>
      <c r="D120" s="203">
        <v>2133503</v>
      </c>
      <c r="E120" s="203">
        <v>113215437.31999999</v>
      </c>
      <c r="F120" s="203">
        <v>-111081934.31999999</v>
      </c>
      <c r="G120" s="203">
        <v>818380247.41999996</v>
      </c>
    </row>
    <row r="121" spans="1:7">
      <c r="A121" s="208" t="s">
        <v>1227</v>
      </c>
      <c r="B121" s="208" t="s">
        <v>605</v>
      </c>
      <c r="C121" s="203">
        <v>929462181.74000001</v>
      </c>
      <c r="D121" s="203">
        <v>2133503</v>
      </c>
      <c r="E121" s="203">
        <v>113215437.31999999</v>
      </c>
      <c r="F121" s="203">
        <v>-111081934.31999999</v>
      </c>
      <c r="G121" s="203">
        <v>818380247.41999996</v>
      </c>
    </row>
    <row r="122" spans="1:7">
      <c r="A122" s="208" t="s">
        <v>1228</v>
      </c>
      <c r="B122" s="208" t="s">
        <v>1229</v>
      </c>
      <c r="C122" s="203">
        <v>929462181.74000001</v>
      </c>
      <c r="D122" s="203">
        <v>2133503</v>
      </c>
      <c r="E122" s="203">
        <v>113215437.31999999</v>
      </c>
      <c r="F122" s="203">
        <v>-111081934.31999999</v>
      </c>
      <c r="G122" s="203">
        <v>818380247.41999996</v>
      </c>
    </row>
    <row r="123" spans="1:7">
      <c r="A123" s="208" t="s">
        <v>1230</v>
      </c>
      <c r="B123" s="208" t="s">
        <v>1231</v>
      </c>
      <c r="C123" s="203">
        <v>929462181.74000001</v>
      </c>
      <c r="D123" s="203">
        <v>2133503</v>
      </c>
      <c r="E123" s="203">
        <v>113215437.31999999</v>
      </c>
      <c r="F123" s="203">
        <v>-111081934.31999999</v>
      </c>
      <c r="G123" s="203">
        <v>818380247.41999996</v>
      </c>
    </row>
    <row r="124" spans="1:7">
      <c r="A124" s="208" t="s">
        <v>1232</v>
      </c>
      <c r="B124" s="208" t="s">
        <v>1231</v>
      </c>
      <c r="C124" s="203">
        <v>929462181.74000001</v>
      </c>
      <c r="D124" s="203">
        <v>2133503</v>
      </c>
      <c r="E124" s="203">
        <v>113215437.31999999</v>
      </c>
      <c r="F124" s="203">
        <v>-111081934.31999999</v>
      </c>
      <c r="G124" s="203">
        <v>818380247.41999996</v>
      </c>
    </row>
    <row r="125" spans="1:7">
      <c r="A125" s="208" t="s">
        <v>1233</v>
      </c>
      <c r="B125" s="208" t="s">
        <v>1234</v>
      </c>
      <c r="C125" s="203">
        <v>929462181.74000001</v>
      </c>
      <c r="D125" s="203">
        <v>2133503</v>
      </c>
      <c r="E125" s="203">
        <v>113215437.31999999</v>
      </c>
      <c r="F125" s="203">
        <v>-111081934.31999999</v>
      </c>
      <c r="G125" s="203">
        <v>818380247.41999996</v>
      </c>
    </row>
    <row r="126" spans="1:7">
      <c r="A126" s="208" t="s">
        <v>1235</v>
      </c>
      <c r="B126" s="208" t="s">
        <v>1236</v>
      </c>
      <c r="C126" s="203">
        <v>929462181.74000001</v>
      </c>
      <c r="D126" s="203">
        <v>2133503</v>
      </c>
      <c r="E126" s="203">
        <v>113215437.31999999</v>
      </c>
      <c r="F126" s="203">
        <v>-111081934.31999999</v>
      </c>
      <c r="G126" s="203">
        <v>818380247.41999996</v>
      </c>
    </row>
    <row r="127" spans="1:7">
      <c r="A127" s="208" t="s">
        <v>1237</v>
      </c>
      <c r="B127" s="208" t="s">
        <v>1238</v>
      </c>
      <c r="C127" s="203">
        <v>125566140749.8</v>
      </c>
      <c r="D127" s="203">
        <v>1405843406.6500001</v>
      </c>
      <c r="E127" s="203">
        <v>1492656244.3299999</v>
      </c>
      <c r="F127" s="203">
        <v>-86812837.680000007</v>
      </c>
      <c r="G127" s="203">
        <v>125479327912.12</v>
      </c>
    </row>
    <row r="128" spans="1:7">
      <c r="A128" s="208" t="s">
        <v>1239</v>
      </c>
      <c r="B128" s="208" t="s">
        <v>625</v>
      </c>
      <c r="C128" s="203">
        <v>111862503.68000001</v>
      </c>
      <c r="D128" s="203">
        <v>0</v>
      </c>
      <c r="E128" s="203">
        <v>0</v>
      </c>
      <c r="F128" s="203">
        <v>0</v>
      </c>
      <c r="G128" s="203">
        <v>111862503.68000001</v>
      </c>
    </row>
    <row r="129" spans="1:7">
      <c r="A129" s="208" t="s">
        <v>1240</v>
      </c>
      <c r="B129" s="208" t="s">
        <v>1241</v>
      </c>
      <c r="C129" s="203">
        <v>111862503.68000001</v>
      </c>
      <c r="D129" s="203">
        <v>0</v>
      </c>
      <c r="E129" s="203">
        <v>0</v>
      </c>
      <c r="F129" s="203">
        <v>0</v>
      </c>
      <c r="G129" s="203">
        <v>111862503.68000001</v>
      </c>
    </row>
    <row r="130" spans="1:7">
      <c r="A130" s="208" t="s">
        <v>1242</v>
      </c>
      <c r="B130" s="208" t="s">
        <v>1243</v>
      </c>
      <c r="C130" s="203">
        <v>111862503.68000001</v>
      </c>
      <c r="D130" s="203">
        <v>0</v>
      </c>
      <c r="E130" s="203">
        <v>0</v>
      </c>
      <c r="F130" s="203">
        <v>0</v>
      </c>
      <c r="G130" s="203">
        <v>111862503.68000001</v>
      </c>
    </row>
    <row r="131" spans="1:7">
      <c r="A131" s="208" t="s">
        <v>1244</v>
      </c>
      <c r="B131" s="208" t="s">
        <v>1245</v>
      </c>
      <c r="C131" s="203">
        <v>63192967.009999998</v>
      </c>
      <c r="D131" s="203">
        <v>0</v>
      </c>
      <c r="E131" s="203">
        <v>0</v>
      </c>
      <c r="F131" s="203">
        <v>0</v>
      </c>
      <c r="G131" s="203">
        <v>63192967.009999998</v>
      </c>
    </row>
    <row r="132" spans="1:7">
      <c r="A132" s="208" t="s">
        <v>1246</v>
      </c>
      <c r="B132" s="208" t="s">
        <v>1247</v>
      </c>
      <c r="C132" s="203">
        <v>63192967.009999998</v>
      </c>
      <c r="D132" s="203">
        <v>0</v>
      </c>
      <c r="E132" s="203">
        <v>0</v>
      </c>
      <c r="F132" s="203">
        <v>0</v>
      </c>
      <c r="G132" s="203">
        <v>63192967.009999998</v>
      </c>
    </row>
    <row r="133" spans="1:7">
      <c r="A133" s="208" t="s">
        <v>1248</v>
      </c>
      <c r="B133" s="208" t="s">
        <v>1247</v>
      </c>
      <c r="C133" s="203">
        <v>63192967.009999998</v>
      </c>
      <c r="D133" s="203">
        <v>0</v>
      </c>
      <c r="E133" s="203">
        <v>0</v>
      </c>
      <c r="F133" s="203">
        <v>0</v>
      </c>
      <c r="G133" s="203">
        <v>63192967.009999998</v>
      </c>
    </row>
    <row r="134" spans="1:7">
      <c r="A134" s="208" t="s">
        <v>1249</v>
      </c>
      <c r="B134" s="208" t="s">
        <v>1250</v>
      </c>
      <c r="C134" s="203">
        <v>50000</v>
      </c>
      <c r="D134" s="203">
        <v>0</v>
      </c>
      <c r="E134" s="203">
        <v>0</v>
      </c>
      <c r="F134" s="203">
        <v>0</v>
      </c>
      <c r="G134" s="203">
        <v>50000</v>
      </c>
    </row>
    <row r="135" spans="1:7">
      <c r="A135" s="208" t="s">
        <v>1251</v>
      </c>
      <c r="B135" s="208" t="s">
        <v>1252</v>
      </c>
      <c r="C135" s="203">
        <v>63142967.009999998</v>
      </c>
      <c r="D135" s="203">
        <v>0</v>
      </c>
      <c r="E135" s="203">
        <v>0</v>
      </c>
      <c r="F135" s="203">
        <v>0</v>
      </c>
      <c r="G135" s="203">
        <v>63142967.009999998</v>
      </c>
    </row>
    <row r="136" spans="1:7">
      <c r="A136" s="208" t="s">
        <v>1253</v>
      </c>
      <c r="B136" s="208" t="s">
        <v>1254</v>
      </c>
      <c r="C136" s="203">
        <v>48669536.670000002</v>
      </c>
      <c r="D136" s="203">
        <v>0</v>
      </c>
      <c r="E136" s="203">
        <v>0</v>
      </c>
      <c r="F136" s="203">
        <v>0</v>
      </c>
      <c r="G136" s="203">
        <v>48669536.670000002</v>
      </c>
    </row>
    <row r="137" spans="1:7">
      <c r="A137" s="208" t="s">
        <v>1255</v>
      </c>
      <c r="B137" s="208" t="s">
        <v>1254</v>
      </c>
      <c r="C137" s="203">
        <v>48669536.670000002</v>
      </c>
      <c r="D137" s="203">
        <v>0</v>
      </c>
      <c r="E137" s="203">
        <v>0</v>
      </c>
      <c r="F137" s="203">
        <v>0</v>
      </c>
      <c r="G137" s="203">
        <v>48669536.670000002</v>
      </c>
    </row>
    <row r="138" spans="1:7">
      <c r="A138" s="208" t="s">
        <v>1256</v>
      </c>
      <c r="B138" s="208" t="s">
        <v>1254</v>
      </c>
      <c r="C138" s="203">
        <v>48669536.670000002</v>
      </c>
      <c r="D138" s="203">
        <v>0</v>
      </c>
      <c r="E138" s="203">
        <v>0</v>
      </c>
      <c r="F138" s="203">
        <v>0</v>
      </c>
      <c r="G138" s="203">
        <v>48669536.670000002</v>
      </c>
    </row>
    <row r="139" spans="1:7">
      <c r="A139" s="208" t="s">
        <v>1257</v>
      </c>
      <c r="B139" s="208" t="s">
        <v>1258</v>
      </c>
      <c r="C139" s="203">
        <v>41945528.170000002</v>
      </c>
      <c r="D139" s="203">
        <v>0</v>
      </c>
      <c r="E139" s="203">
        <v>0</v>
      </c>
      <c r="F139" s="203">
        <v>0</v>
      </c>
      <c r="G139" s="203">
        <v>41945528.170000002</v>
      </c>
    </row>
    <row r="140" spans="1:7">
      <c r="A140" s="208" t="s">
        <v>1259</v>
      </c>
      <c r="B140" s="208" t="s">
        <v>1260</v>
      </c>
      <c r="C140" s="203">
        <v>5371135.6100000003</v>
      </c>
      <c r="D140" s="203">
        <v>0</v>
      </c>
      <c r="E140" s="203">
        <v>0</v>
      </c>
      <c r="F140" s="203">
        <v>0</v>
      </c>
      <c r="G140" s="203">
        <v>5371135.6100000003</v>
      </c>
    </row>
    <row r="141" spans="1:7">
      <c r="A141" s="208" t="s">
        <v>1261</v>
      </c>
      <c r="B141" s="208" t="s">
        <v>1262</v>
      </c>
      <c r="C141" s="203">
        <v>1352872.89</v>
      </c>
      <c r="D141" s="203">
        <v>0</v>
      </c>
      <c r="E141" s="203">
        <v>0</v>
      </c>
      <c r="F141" s="203">
        <v>0</v>
      </c>
      <c r="G141" s="203">
        <v>1352872.89</v>
      </c>
    </row>
    <row r="142" spans="1:7">
      <c r="A142" s="208" t="s">
        <v>1263</v>
      </c>
      <c r="B142" s="208" t="s">
        <v>1264</v>
      </c>
      <c r="C142" s="203">
        <v>121321716691.78</v>
      </c>
      <c r="D142" s="203">
        <v>1404862848.8499999</v>
      </c>
      <c r="E142" s="203">
        <v>1492656244.3299999</v>
      </c>
      <c r="F142" s="203">
        <v>-87793395.480000004</v>
      </c>
      <c r="G142" s="203">
        <v>121233923296.3</v>
      </c>
    </row>
    <row r="143" spans="1:7">
      <c r="A143" s="208" t="s">
        <v>1265</v>
      </c>
      <c r="B143" s="208" t="s">
        <v>1266</v>
      </c>
      <c r="C143" s="203">
        <v>102689209462.75</v>
      </c>
      <c r="D143" s="203">
        <v>779375946.96000004</v>
      </c>
      <c r="E143" s="203">
        <v>1199679862.02</v>
      </c>
      <c r="F143" s="203">
        <v>-420303915.06</v>
      </c>
      <c r="G143" s="203">
        <v>102268905547.69</v>
      </c>
    </row>
    <row r="144" spans="1:7">
      <c r="A144" s="208" t="s">
        <v>1267</v>
      </c>
      <c r="B144" s="208" t="s">
        <v>1268</v>
      </c>
      <c r="C144" s="203">
        <v>3391526853.5999999</v>
      </c>
      <c r="D144" s="203">
        <v>0</v>
      </c>
      <c r="E144" s="203">
        <v>0</v>
      </c>
      <c r="F144" s="203">
        <v>0</v>
      </c>
      <c r="G144" s="203">
        <v>3391526853.5999999</v>
      </c>
    </row>
    <row r="145" spans="1:7">
      <c r="A145" s="208" t="s">
        <v>1269</v>
      </c>
      <c r="B145" s="208" t="s">
        <v>1270</v>
      </c>
      <c r="C145" s="203">
        <v>3391526853.5999999</v>
      </c>
      <c r="D145" s="203">
        <v>0</v>
      </c>
      <c r="E145" s="203">
        <v>0</v>
      </c>
      <c r="F145" s="203">
        <v>0</v>
      </c>
      <c r="G145" s="203">
        <v>3391526853.5999999</v>
      </c>
    </row>
    <row r="146" spans="1:7">
      <c r="A146" s="208" t="s">
        <v>1271</v>
      </c>
      <c r="B146" s="208" t="s">
        <v>1272</v>
      </c>
      <c r="C146" s="203">
        <v>1821222953</v>
      </c>
      <c r="D146" s="203">
        <v>0</v>
      </c>
      <c r="E146" s="203">
        <v>0</v>
      </c>
      <c r="F146" s="203">
        <v>0</v>
      </c>
      <c r="G146" s="203">
        <v>1821222953</v>
      </c>
    </row>
    <row r="147" spans="1:7">
      <c r="A147" s="208" t="s">
        <v>1273</v>
      </c>
      <c r="B147" s="208" t="s">
        <v>1272</v>
      </c>
      <c r="C147" s="203">
        <v>1821222953</v>
      </c>
      <c r="D147" s="203">
        <v>0</v>
      </c>
      <c r="E147" s="203">
        <v>0</v>
      </c>
      <c r="F147" s="203">
        <v>0</v>
      </c>
      <c r="G147" s="203">
        <v>1821222953</v>
      </c>
    </row>
    <row r="148" spans="1:7">
      <c r="A148" s="208" t="s">
        <v>1274</v>
      </c>
      <c r="B148" s="208" t="s">
        <v>1275</v>
      </c>
      <c r="C148" s="203">
        <v>1821222953</v>
      </c>
      <c r="D148" s="203">
        <v>0</v>
      </c>
      <c r="E148" s="203">
        <v>0</v>
      </c>
      <c r="F148" s="203">
        <v>0</v>
      </c>
      <c r="G148" s="203">
        <v>1821222953</v>
      </c>
    </row>
    <row r="149" spans="1:7">
      <c r="A149" s="208" t="s">
        <v>1276</v>
      </c>
      <c r="B149" s="208" t="s">
        <v>1277</v>
      </c>
      <c r="C149" s="203">
        <v>1570303900.5999999</v>
      </c>
      <c r="D149" s="203">
        <v>0</v>
      </c>
      <c r="E149" s="203">
        <v>0</v>
      </c>
      <c r="F149" s="203">
        <v>0</v>
      </c>
      <c r="G149" s="203">
        <v>1570303900.5999999</v>
      </c>
    </row>
    <row r="150" spans="1:7">
      <c r="A150" s="208" t="s">
        <v>1278</v>
      </c>
      <c r="B150" s="208" t="s">
        <v>1277</v>
      </c>
      <c r="C150" s="203">
        <v>1570303900.5999999</v>
      </c>
      <c r="D150" s="203">
        <v>0</v>
      </c>
      <c r="E150" s="203">
        <v>0</v>
      </c>
      <c r="F150" s="203">
        <v>0</v>
      </c>
      <c r="G150" s="203">
        <v>1570303900.5999999</v>
      </c>
    </row>
    <row r="151" spans="1:7">
      <c r="A151" s="208" t="s">
        <v>1279</v>
      </c>
      <c r="B151" s="208" t="s">
        <v>1280</v>
      </c>
      <c r="C151" s="203">
        <v>1570303900.5999999</v>
      </c>
      <c r="D151" s="203">
        <v>0</v>
      </c>
      <c r="E151" s="203">
        <v>0</v>
      </c>
      <c r="F151" s="203">
        <v>0</v>
      </c>
      <c r="G151" s="203">
        <v>1570303900.5999999</v>
      </c>
    </row>
    <row r="152" spans="1:7">
      <c r="A152" s="208" t="s">
        <v>1281</v>
      </c>
      <c r="B152" s="208" t="s">
        <v>1282</v>
      </c>
      <c r="C152" s="203">
        <v>75832913782.070007</v>
      </c>
      <c r="D152" s="203">
        <v>0</v>
      </c>
      <c r="E152" s="203">
        <v>295706348.41000003</v>
      </c>
      <c r="F152" s="203">
        <v>-295706348.41000003</v>
      </c>
      <c r="G152" s="203">
        <v>75537207433.660004</v>
      </c>
    </row>
    <row r="153" spans="1:7">
      <c r="A153" s="208" t="s">
        <v>1283</v>
      </c>
      <c r="B153" s="208" t="s">
        <v>1284</v>
      </c>
      <c r="C153" s="203">
        <v>75832913782.070007</v>
      </c>
      <c r="D153" s="203">
        <v>0</v>
      </c>
      <c r="E153" s="203">
        <v>295706348.41000003</v>
      </c>
      <c r="F153" s="203">
        <v>-295706348.41000003</v>
      </c>
      <c r="G153" s="203">
        <v>75537207433.660004</v>
      </c>
    </row>
    <row r="154" spans="1:7">
      <c r="A154" s="208" t="s">
        <v>1285</v>
      </c>
      <c r="B154" s="208" t="s">
        <v>1286</v>
      </c>
      <c r="C154" s="203">
        <v>24042505898.939999</v>
      </c>
      <c r="D154" s="203">
        <v>0</v>
      </c>
      <c r="E154" s="203">
        <v>0</v>
      </c>
      <c r="F154" s="203">
        <v>0</v>
      </c>
      <c r="G154" s="203">
        <v>24042505898.939999</v>
      </c>
    </row>
    <row r="155" spans="1:7">
      <c r="A155" s="208" t="s">
        <v>1287</v>
      </c>
      <c r="B155" s="208" t="s">
        <v>1286</v>
      </c>
      <c r="C155" s="203">
        <v>24042505898.939999</v>
      </c>
      <c r="D155" s="203">
        <v>0</v>
      </c>
      <c r="E155" s="203">
        <v>0</v>
      </c>
      <c r="F155" s="203">
        <v>0</v>
      </c>
      <c r="G155" s="203">
        <v>24042505898.939999</v>
      </c>
    </row>
    <row r="156" spans="1:7">
      <c r="A156" s="208" t="s">
        <v>1288</v>
      </c>
      <c r="B156" s="208" t="s">
        <v>1289</v>
      </c>
      <c r="C156" s="203">
        <v>24042505898.939999</v>
      </c>
      <c r="D156" s="203">
        <v>0</v>
      </c>
      <c r="E156" s="203">
        <v>0</v>
      </c>
      <c r="F156" s="203">
        <v>0</v>
      </c>
      <c r="G156" s="203">
        <v>24042505898.939999</v>
      </c>
    </row>
    <row r="157" spans="1:7">
      <c r="A157" s="208" t="s">
        <v>1290</v>
      </c>
      <c r="B157" s="208" t="s">
        <v>1277</v>
      </c>
      <c r="C157" s="203">
        <v>87421689276.389999</v>
      </c>
      <c r="D157" s="203">
        <v>0</v>
      </c>
      <c r="E157" s="203">
        <v>0</v>
      </c>
      <c r="F157" s="203">
        <v>0</v>
      </c>
      <c r="G157" s="203">
        <v>87421689276.389999</v>
      </c>
    </row>
    <row r="158" spans="1:7">
      <c r="A158" s="208" t="s">
        <v>1291</v>
      </c>
      <c r="B158" s="208" t="s">
        <v>1277</v>
      </c>
      <c r="C158" s="203">
        <v>87421689276.389999</v>
      </c>
      <c r="D158" s="203">
        <v>0</v>
      </c>
      <c r="E158" s="203">
        <v>0</v>
      </c>
      <c r="F158" s="203">
        <v>0</v>
      </c>
      <c r="G158" s="203">
        <v>87421689276.389999</v>
      </c>
    </row>
    <row r="159" spans="1:7">
      <c r="A159" s="208" t="s">
        <v>1292</v>
      </c>
      <c r="B159" s="208" t="s">
        <v>1293</v>
      </c>
      <c r="C159" s="203">
        <v>87421689276.389999</v>
      </c>
      <c r="D159" s="203">
        <v>0</v>
      </c>
      <c r="E159" s="203">
        <v>0</v>
      </c>
      <c r="F159" s="203">
        <v>0</v>
      </c>
      <c r="G159" s="203">
        <v>87421689276.389999</v>
      </c>
    </row>
    <row r="160" spans="1:7">
      <c r="A160" s="208" t="s">
        <v>1294</v>
      </c>
      <c r="B160" s="208" t="s">
        <v>1295</v>
      </c>
      <c r="C160" s="203">
        <v>-73865506232.679993</v>
      </c>
      <c r="D160" s="203">
        <v>0</v>
      </c>
      <c r="E160" s="203">
        <v>295706348.41000003</v>
      </c>
      <c r="F160" s="203">
        <v>-295706348.41000003</v>
      </c>
      <c r="G160" s="203">
        <v>-74161212581.089996</v>
      </c>
    </row>
    <row r="161" spans="1:7">
      <c r="A161" s="208" t="s">
        <v>1296</v>
      </c>
      <c r="B161" s="208" t="s">
        <v>1295</v>
      </c>
      <c r="C161" s="203">
        <v>-73865506232.679993</v>
      </c>
      <c r="D161" s="203">
        <v>0</v>
      </c>
      <c r="E161" s="203">
        <v>295706348.41000003</v>
      </c>
      <c r="F161" s="203">
        <v>-295706348.41000003</v>
      </c>
      <c r="G161" s="203">
        <v>-74161212581.089996</v>
      </c>
    </row>
    <row r="162" spans="1:7">
      <c r="A162" s="208" t="s">
        <v>1297</v>
      </c>
      <c r="B162" s="208" t="s">
        <v>1298</v>
      </c>
      <c r="C162" s="203">
        <v>-15505608038.1</v>
      </c>
      <c r="D162" s="203">
        <v>0</v>
      </c>
      <c r="E162" s="203">
        <v>164448853.56</v>
      </c>
      <c r="F162" s="203">
        <v>-164448853.56</v>
      </c>
      <c r="G162" s="203">
        <v>-15670056891.66</v>
      </c>
    </row>
    <row r="163" spans="1:7">
      <c r="A163" s="208" t="s">
        <v>1299</v>
      </c>
      <c r="B163" s="208" t="s">
        <v>1300</v>
      </c>
      <c r="C163" s="203">
        <v>-58359898194.580002</v>
      </c>
      <c r="D163" s="203">
        <v>0</v>
      </c>
      <c r="E163" s="203">
        <v>131257494.84999999</v>
      </c>
      <c r="F163" s="203">
        <v>-131257494.84999999</v>
      </c>
      <c r="G163" s="203">
        <v>-58491155689.43</v>
      </c>
    </row>
    <row r="164" spans="1:7">
      <c r="A164" s="208" t="s">
        <v>1301</v>
      </c>
      <c r="B164" s="208" t="s">
        <v>1302</v>
      </c>
      <c r="C164" s="203">
        <v>24169729988.919998</v>
      </c>
      <c r="D164" s="203">
        <v>0</v>
      </c>
      <c r="E164" s="203">
        <v>0</v>
      </c>
      <c r="F164" s="203">
        <v>0</v>
      </c>
      <c r="G164" s="203">
        <v>24169729988.919998</v>
      </c>
    </row>
    <row r="165" spans="1:7">
      <c r="A165" s="208" t="s">
        <v>1303</v>
      </c>
      <c r="B165" s="208" t="s">
        <v>1302</v>
      </c>
      <c r="C165" s="203">
        <v>24169729988.919998</v>
      </c>
      <c r="D165" s="203">
        <v>0</v>
      </c>
      <c r="E165" s="203">
        <v>0</v>
      </c>
      <c r="F165" s="203">
        <v>0</v>
      </c>
      <c r="G165" s="203">
        <v>24169729988.919998</v>
      </c>
    </row>
    <row r="166" spans="1:7">
      <c r="A166" s="208" t="s">
        <v>1304</v>
      </c>
      <c r="B166" s="208" t="s">
        <v>1305</v>
      </c>
      <c r="C166" s="203">
        <v>24169729988.919998</v>
      </c>
      <c r="D166" s="203">
        <v>0</v>
      </c>
      <c r="E166" s="203">
        <v>0</v>
      </c>
      <c r="F166" s="203">
        <v>0</v>
      </c>
      <c r="G166" s="203">
        <v>24169729988.919998</v>
      </c>
    </row>
    <row r="167" spans="1:7">
      <c r="A167" s="208" t="s">
        <v>1306</v>
      </c>
      <c r="B167" s="208" t="s">
        <v>1307</v>
      </c>
      <c r="C167" s="203">
        <v>1045810642.66</v>
      </c>
      <c r="D167" s="203">
        <v>0</v>
      </c>
      <c r="E167" s="203">
        <v>0</v>
      </c>
      <c r="F167" s="203">
        <v>0</v>
      </c>
      <c r="G167" s="203">
        <v>1045810642.66</v>
      </c>
    </row>
    <row r="168" spans="1:7">
      <c r="A168" s="208" t="s">
        <v>1308</v>
      </c>
      <c r="B168" s="208" t="s">
        <v>1307</v>
      </c>
      <c r="C168" s="203">
        <v>1045810642.66</v>
      </c>
      <c r="D168" s="203">
        <v>0</v>
      </c>
      <c r="E168" s="203">
        <v>0</v>
      </c>
      <c r="F168" s="203">
        <v>0</v>
      </c>
      <c r="G168" s="203">
        <v>1045810642.66</v>
      </c>
    </row>
    <row r="169" spans="1:7">
      <c r="A169" s="208" t="s">
        <v>1309</v>
      </c>
      <c r="B169" s="208" t="s">
        <v>1310</v>
      </c>
      <c r="C169" s="203">
        <v>1045810642.66</v>
      </c>
      <c r="D169" s="203">
        <v>0</v>
      </c>
      <c r="E169" s="203">
        <v>0</v>
      </c>
      <c r="F169" s="203">
        <v>0</v>
      </c>
      <c r="G169" s="203">
        <v>1045810642.66</v>
      </c>
    </row>
    <row r="170" spans="1:7">
      <c r="A170" s="208" t="s">
        <v>1311</v>
      </c>
      <c r="B170" s="208" t="s">
        <v>1312</v>
      </c>
      <c r="C170" s="203">
        <v>13018684207.84</v>
      </c>
      <c r="D170" s="203">
        <v>0</v>
      </c>
      <c r="E170" s="203">
        <v>0</v>
      </c>
      <c r="F170" s="203">
        <v>0</v>
      </c>
      <c r="G170" s="203">
        <v>13018684207.84</v>
      </c>
    </row>
    <row r="171" spans="1:7">
      <c r="A171" s="208" t="s">
        <v>1313</v>
      </c>
      <c r="B171" s="208" t="s">
        <v>1312</v>
      </c>
      <c r="C171" s="203">
        <v>13018684207.84</v>
      </c>
      <c r="D171" s="203">
        <v>0</v>
      </c>
      <c r="E171" s="203">
        <v>0</v>
      </c>
      <c r="F171" s="203">
        <v>0</v>
      </c>
      <c r="G171" s="203">
        <v>13018684207.84</v>
      </c>
    </row>
    <row r="172" spans="1:7">
      <c r="A172" s="208" t="s">
        <v>1314</v>
      </c>
      <c r="B172" s="208" t="s">
        <v>1315</v>
      </c>
      <c r="C172" s="203">
        <v>13018684207.84</v>
      </c>
      <c r="D172" s="203">
        <v>0</v>
      </c>
      <c r="E172" s="203">
        <v>0</v>
      </c>
      <c r="F172" s="203">
        <v>0</v>
      </c>
      <c r="G172" s="203">
        <v>13018684207.84</v>
      </c>
    </row>
    <row r="173" spans="1:7">
      <c r="A173" s="208" t="s">
        <v>1316</v>
      </c>
      <c r="B173" s="208" t="s">
        <v>1317</v>
      </c>
      <c r="C173" s="203">
        <v>208784466.34999999</v>
      </c>
      <c r="D173" s="203">
        <v>82990</v>
      </c>
      <c r="E173" s="203">
        <v>2773652.91</v>
      </c>
      <c r="F173" s="203">
        <v>-2690662.91</v>
      </c>
      <c r="G173" s="203">
        <v>206093803.44</v>
      </c>
    </row>
    <row r="174" spans="1:7">
      <c r="A174" s="208" t="s">
        <v>1318</v>
      </c>
      <c r="B174" s="208" t="s">
        <v>1319</v>
      </c>
      <c r="C174" s="203">
        <v>208784466.34999999</v>
      </c>
      <c r="D174" s="203">
        <v>82990</v>
      </c>
      <c r="E174" s="203">
        <v>2773652.91</v>
      </c>
      <c r="F174" s="203">
        <v>-2690662.91</v>
      </c>
      <c r="G174" s="203">
        <v>206093803.44</v>
      </c>
    </row>
    <row r="175" spans="1:7">
      <c r="A175" s="208" t="s">
        <v>1320</v>
      </c>
      <c r="B175" s="208" t="s">
        <v>1286</v>
      </c>
      <c r="C175" s="203">
        <v>427818988.87</v>
      </c>
      <c r="D175" s="203">
        <v>82990</v>
      </c>
      <c r="E175" s="203">
        <v>0</v>
      </c>
      <c r="F175" s="203">
        <v>82990</v>
      </c>
      <c r="G175" s="203">
        <v>427901978.87</v>
      </c>
    </row>
    <row r="176" spans="1:7">
      <c r="A176" s="208" t="s">
        <v>1321</v>
      </c>
      <c r="B176" s="208" t="s">
        <v>1286</v>
      </c>
      <c r="C176" s="203">
        <v>427818988.87</v>
      </c>
      <c r="D176" s="203">
        <v>82990</v>
      </c>
      <c r="E176" s="203">
        <v>0</v>
      </c>
      <c r="F176" s="203">
        <v>82990</v>
      </c>
      <c r="G176" s="203">
        <v>427901978.87</v>
      </c>
    </row>
    <row r="177" spans="1:7">
      <c r="A177" s="208" t="s">
        <v>1322</v>
      </c>
      <c r="B177" s="208" t="s">
        <v>1323</v>
      </c>
      <c r="C177" s="203">
        <v>427818988.87</v>
      </c>
      <c r="D177" s="203">
        <v>82990</v>
      </c>
      <c r="E177" s="203">
        <v>0</v>
      </c>
      <c r="F177" s="203">
        <v>82990</v>
      </c>
      <c r="G177" s="203">
        <v>427901978.87</v>
      </c>
    </row>
    <row r="178" spans="1:7">
      <c r="A178" s="208" t="s">
        <v>1324</v>
      </c>
      <c r="B178" s="208" t="s">
        <v>1325</v>
      </c>
      <c r="C178" s="203">
        <v>-219034522.52000001</v>
      </c>
      <c r="D178" s="203">
        <v>0</v>
      </c>
      <c r="E178" s="203">
        <v>2773652.91</v>
      </c>
      <c r="F178" s="203">
        <v>-2773652.91</v>
      </c>
      <c r="G178" s="203">
        <v>-221808175.43000001</v>
      </c>
    </row>
    <row r="179" spans="1:7">
      <c r="A179" s="208" t="s">
        <v>1326</v>
      </c>
      <c r="B179" s="208" t="s">
        <v>1325</v>
      </c>
      <c r="C179" s="203">
        <v>-219034522.52000001</v>
      </c>
      <c r="D179" s="203">
        <v>0</v>
      </c>
      <c r="E179" s="203">
        <v>2773652.91</v>
      </c>
      <c r="F179" s="203">
        <v>-2773652.91</v>
      </c>
      <c r="G179" s="203">
        <v>-221808175.43000001</v>
      </c>
    </row>
    <row r="180" spans="1:7">
      <c r="A180" s="208" t="s">
        <v>1327</v>
      </c>
      <c r="B180" s="208" t="s">
        <v>1328</v>
      </c>
      <c r="C180" s="203">
        <v>-219034522.52000001</v>
      </c>
      <c r="D180" s="203">
        <v>0</v>
      </c>
      <c r="E180" s="203">
        <v>2773652.91</v>
      </c>
      <c r="F180" s="203">
        <v>-2773652.91</v>
      </c>
      <c r="G180" s="203">
        <v>-221808175.43000001</v>
      </c>
    </row>
    <row r="181" spans="1:7">
      <c r="A181" s="208" t="s">
        <v>1329</v>
      </c>
      <c r="B181" s="208" t="s">
        <v>1330</v>
      </c>
      <c r="C181" s="203">
        <v>5471076230.6899996</v>
      </c>
      <c r="D181" s="203">
        <v>70383393.450000003</v>
      </c>
      <c r="E181" s="203">
        <v>117102178.06999999</v>
      </c>
      <c r="F181" s="203">
        <v>-46718784.619999997</v>
      </c>
      <c r="G181" s="203">
        <v>5424357446.0699997</v>
      </c>
    </row>
    <row r="182" spans="1:7">
      <c r="A182" s="208" t="s">
        <v>1331</v>
      </c>
      <c r="B182" s="208" t="s">
        <v>1332</v>
      </c>
      <c r="C182" s="203">
        <v>387363740.54000002</v>
      </c>
      <c r="D182" s="203">
        <v>0</v>
      </c>
      <c r="E182" s="203">
        <v>4798503.6100000003</v>
      </c>
      <c r="F182" s="203">
        <v>-4798503.6100000003</v>
      </c>
      <c r="G182" s="203">
        <v>382565236.93000001</v>
      </c>
    </row>
    <row r="183" spans="1:7">
      <c r="A183" s="208" t="s">
        <v>1333</v>
      </c>
      <c r="B183" s="208" t="s">
        <v>1286</v>
      </c>
      <c r="C183" s="203">
        <v>601602392.36000001</v>
      </c>
      <c r="D183" s="203">
        <v>0</v>
      </c>
      <c r="E183" s="203">
        <v>0</v>
      </c>
      <c r="F183" s="203">
        <v>0</v>
      </c>
      <c r="G183" s="203">
        <v>601602392.36000001</v>
      </c>
    </row>
    <row r="184" spans="1:7">
      <c r="A184" s="208" t="s">
        <v>1334</v>
      </c>
      <c r="B184" s="208" t="s">
        <v>1286</v>
      </c>
      <c r="C184" s="203">
        <v>601602392.36000001</v>
      </c>
      <c r="D184" s="203">
        <v>0</v>
      </c>
      <c r="E184" s="203">
        <v>0</v>
      </c>
      <c r="F184" s="203">
        <v>0</v>
      </c>
      <c r="G184" s="203">
        <v>601602392.36000001</v>
      </c>
    </row>
    <row r="185" spans="1:7">
      <c r="A185" s="208" t="s">
        <v>1335</v>
      </c>
      <c r="B185" s="208" t="s">
        <v>1336</v>
      </c>
      <c r="C185" s="203">
        <v>601602392.36000001</v>
      </c>
      <c r="D185" s="203">
        <v>0</v>
      </c>
      <c r="E185" s="203">
        <v>0</v>
      </c>
      <c r="F185" s="203">
        <v>0</v>
      </c>
      <c r="G185" s="203">
        <v>601602392.36000001</v>
      </c>
    </row>
    <row r="186" spans="1:7">
      <c r="A186" s="208" t="s">
        <v>1337</v>
      </c>
      <c r="B186" s="208" t="s">
        <v>1325</v>
      </c>
      <c r="C186" s="203">
        <v>-214238651.81999999</v>
      </c>
      <c r="D186" s="203">
        <v>0</v>
      </c>
      <c r="E186" s="203">
        <v>4798503.6100000003</v>
      </c>
      <c r="F186" s="203">
        <v>-4798503.6100000003</v>
      </c>
      <c r="G186" s="203">
        <v>-219037155.43000001</v>
      </c>
    </row>
    <row r="187" spans="1:7">
      <c r="A187" s="208" t="s">
        <v>1338</v>
      </c>
      <c r="B187" s="208" t="s">
        <v>1325</v>
      </c>
      <c r="C187" s="203">
        <v>-214238651.81999999</v>
      </c>
      <c r="D187" s="203">
        <v>0</v>
      </c>
      <c r="E187" s="203">
        <v>4798503.6100000003</v>
      </c>
      <c r="F187" s="203">
        <v>-4798503.6100000003</v>
      </c>
      <c r="G187" s="203">
        <v>-219037155.43000001</v>
      </c>
    </row>
    <row r="188" spans="1:7">
      <c r="A188" s="208" t="s">
        <v>1339</v>
      </c>
      <c r="B188" s="208" t="s">
        <v>1340</v>
      </c>
      <c r="C188" s="203">
        <v>-214238651.81999999</v>
      </c>
      <c r="D188" s="203">
        <v>0</v>
      </c>
      <c r="E188" s="203">
        <v>4798503.6100000003</v>
      </c>
      <c r="F188" s="203">
        <v>-4798503.6100000003</v>
      </c>
      <c r="G188" s="203">
        <v>-219037155.43000001</v>
      </c>
    </row>
    <row r="189" spans="1:7">
      <c r="A189" s="208" t="s">
        <v>1341</v>
      </c>
      <c r="B189" s="208" t="s">
        <v>1342</v>
      </c>
      <c r="C189" s="203">
        <v>5046350435.3400002</v>
      </c>
      <c r="D189" s="203">
        <v>70383393.450000003</v>
      </c>
      <c r="E189" s="203">
        <v>111734772.68000001</v>
      </c>
      <c r="F189" s="203">
        <v>-41351379.229999997</v>
      </c>
      <c r="G189" s="203">
        <v>5004999056.1099997</v>
      </c>
    </row>
    <row r="190" spans="1:7">
      <c r="A190" s="208" t="s">
        <v>1343</v>
      </c>
      <c r="B190" s="208" t="s">
        <v>1286</v>
      </c>
      <c r="C190" s="203">
        <v>10292474730.83</v>
      </c>
      <c r="D190" s="203">
        <v>70383393.450000003</v>
      </c>
      <c r="E190" s="203">
        <v>11469553.199999999</v>
      </c>
      <c r="F190" s="203">
        <v>58913840.25</v>
      </c>
      <c r="G190" s="203">
        <v>10351388571.08</v>
      </c>
    </row>
    <row r="191" spans="1:7">
      <c r="A191" s="208" t="s">
        <v>1344</v>
      </c>
      <c r="B191" s="208" t="s">
        <v>1286</v>
      </c>
      <c r="C191" s="203">
        <v>10292474730.83</v>
      </c>
      <c r="D191" s="203">
        <v>70383393.450000003</v>
      </c>
      <c r="E191" s="203">
        <v>11469553.199999999</v>
      </c>
      <c r="F191" s="203">
        <v>58913840.25</v>
      </c>
      <c r="G191" s="203">
        <v>10351388571.08</v>
      </c>
    </row>
    <row r="192" spans="1:7">
      <c r="A192" s="208" t="s">
        <v>1345</v>
      </c>
      <c r="B192" s="208" t="s">
        <v>1346</v>
      </c>
      <c r="C192" s="203">
        <v>10292474730.83</v>
      </c>
      <c r="D192" s="203">
        <v>70383393.450000003</v>
      </c>
      <c r="E192" s="203">
        <v>11469553.199999999</v>
      </c>
      <c r="F192" s="203">
        <v>58913840.25</v>
      </c>
      <c r="G192" s="203">
        <v>10351388571.08</v>
      </c>
    </row>
    <row r="193" spans="1:7">
      <c r="A193" s="208" t="s">
        <v>1347</v>
      </c>
      <c r="B193" s="208" t="s">
        <v>1325</v>
      </c>
      <c r="C193" s="203">
        <v>-5334070207.4899998</v>
      </c>
      <c r="D193" s="203">
        <v>0</v>
      </c>
      <c r="E193" s="203">
        <v>100265219.48</v>
      </c>
      <c r="F193" s="203">
        <v>-100265219.48</v>
      </c>
      <c r="G193" s="203">
        <v>-5434335426.9700003</v>
      </c>
    </row>
    <row r="194" spans="1:7">
      <c r="A194" s="208" t="s">
        <v>1348</v>
      </c>
      <c r="B194" s="208" t="s">
        <v>1325</v>
      </c>
      <c r="C194" s="203">
        <v>-5334070207.4899998</v>
      </c>
      <c r="D194" s="203">
        <v>0</v>
      </c>
      <c r="E194" s="203">
        <v>100265219.48</v>
      </c>
      <c r="F194" s="203">
        <v>-100265219.48</v>
      </c>
      <c r="G194" s="203">
        <v>-5434335426.9700003</v>
      </c>
    </row>
    <row r="195" spans="1:7">
      <c r="A195" s="208" t="s">
        <v>1349</v>
      </c>
      <c r="B195" s="208" t="s">
        <v>1350</v>
      </c>
      <c r="C195" s="203">
        <v>-5267739588.1300001</v>
      </c>
      <c r="D195" s="203">
        <v>0</v>
      </c>
      <c r="E195" s="203">
        <v>99566468.019999996</v>
      </c>
      <c r="F195" s="203">
        <v>-99566468.019999996</v>
      </c>
      <c r="G195" s="203">
        <v>-5367306056.1499996</v>
      </c>
    </row>
    <row r="196" spans="1:7">
      <c r="A196" s="208" t="s">
        <v>1351</v>
      </c>
      <c r="B196" s="208" t="s">
        <v>1352</v>
      </c>
      <c r="C196" s="203">
        <v>-66330619.359999999</v>
      </c>
      <c r="D196" s="203">
        <v>0</v>
      </c>
      <c r="E196" s="203">
        <v>698751.46</v>
      </c>
      <c r="F196" s="203">
        <v>-698751.46</v>
      </c>
      <c r="G196" s="203">
        <v>-67029370.82</v>
      </c>
    </row>
    <row r="197" spans="1:7">
      <c r="A197" s="208" t="s">
        <v>1353</v>
      </c>
      <c r="B197" s="208" t="s">
        <v>1302</v>
      </c>
      <c r="C197" s="203">
        <v>87945912</v>
      </c>
      <c r="D197" s="203">
        <v>0</v>
      </c>
      <c r="E197" s="203">
        <v>0</v>
      </c>
      <c r="F197" s="203">
        <v>0</v>
      </c>
      <c r="G197" s="203">
        <v>87945912</v>
      </c>
    </row>
    <row r="198" spans="1:7">
      <c r="A198" s="208" t="s">
        <v>1354</v>
      </c>
      <c r="B198" s="208" t="s">
        <v>1302</v>
      </c>
      <c r="C198" s="203">
        <v>87945912</v>
      </c>
      <c r="D198" s="203">
        <v>0</v>
      </c>
      <c r="E198" s="203">
        <v>0</v>
      </c>
      <c r="F198" s="203">
        <v>0</v>
      </c>
      <c r="G198" s="203">
        <v>87945912</v>
      </c>
    </row>
    <row r="199" spans="1:7">
      <c r="A199" s="208" t="s">
        <v>1355</v>
      </c>
      <c r="B199" s="208" t="s">
        <v>1356</v>
      </c>
      <c r="C199" s="203">
        <v>87945912</v>
      </c>
      <c r="D199" s="203">
        <v>0</v>
      </c>
      <c r="E199" s="203">
        <v>0</v>
      </c>
      <c r="F199" s="203">
        <v>0</v>
      </c>
      <c r="G199" s="203">
        <v>87945912</v>
      </c>
    </row>
    <row r="200" spans="1:7">
      <c r="A200" s="208" t="s">
        <v>1357</v>
      </c>
      <c r="B200" s="208" t="s">
        <v>1358</v>
      </c>
      <c r="C200" s="203">
        <v>5619677.6799999997</v>
      </c>
      <c r="D200" s="203">
        <v>0</v>
      </c>
      <c r="E200" s="203">
        <v>78891.12</v>
      </c>
      <c r="F200" s="203">
        <v>-78891.12</v>
      </c>
      <c r="G200" s="203">
        <v>5540786.5599999996</v>
      </c>
    </row>
    <row r="201" spans="1:7">
      <c r="A201" s="208" t="s">
        <v>1359</v>
      </c>
      <c r="B201" s="208" t="s">
        <v>1286</v>
      </c>
      <c r="C201" s="203">
        <v>9598420</v>
      </c>
      <c r="D201" s="203">
        <v>0</v>
      </c>
      <c r="E201" s="203">
        <v>0</v>
      </c>
      <c r="F201" s="203">
        <v>0</v>
      </c>
      <c r="G201" s="203">
        <v>9598420</v>
      </c>
    </row>
    <row r="202" spans="1:7">
      <c r="A202" s="208" t="s">
        <v>1360</v>
      </c>
      <c r="B202" s="208" t="s">
        <v>1286</v>
      </c>
      <c r="C202" s="203">
        <v>9598420</v>
      </c>
      <c r="D202" s="203">
        <v>0</v>
      </c>
      <c r="E202" s="203">
        <v>0</v>
      </c>
      <c r="F202" s="203">
        <v>0</v>
      </c>
      <c r="G202" s="203">
        <v>9598420</v>
      </c>
    </row>
    <row r="203" spans="1:7">
      <c r="A203" s="208" t="s">
        <v>1361</v>
      </c>
      <c r="B203" s="208" t="s">
        <v>1362</v>
      </c>
      <c r="C203" s="203">
        <v>9598420</v>
      </c>
      <c r="D203" s="203">
        <v>0</v>
      </c>
      <c r="E203" s="203">
        <v>0</v>
      </c>
      <c r="F203" s="203">
        <v>0</v>
      </c>
      <c r="G203" s="203">
        <v>9598420</v>
      </c>
    </row>
    <row r="204" spans="1:7">
      <c r="A204" s="208" t="s">
        <v>1363</v>
      </c>
      <c r="B204" s="208" t="s">
        <v>1295</v>
      </c>
      <c r="C204" s="203">
        <v>-3978742.32</v>
      </c>
      <c r="D204" s="203">
        <v>0</v>
      </c>
      <c r="E204" s="203">
        <v>78891.12</v>
      </c>
      <c r="F204" s="203">
        <v>-78891.12</v>
      </c>
      <c r="G204" s="203">
        <v>-4057633.44</v>
      </c>
    </row>
    <row r="205" spans="1:7">
      <c r="A205" s="208" t="s">
        <v>1364</v>
      </c>
      <c r="B205" s="208" t="s">
        <v>1295</v>
      </c>
      <c r="C205" s="203">
        <v>-3978742.32</v>
      </c>
      <c r="D205" s="203">
        <v>0</v>
      </c>
      <c r="E205" s="203">
        <v>78891.12</v>
      </c>
      <c r="F205" s="203">
        <v>-78891.12</v>
      </c>
      <c r="G205" s="203">
        <v>-4057633.44</v>
      </c>
    </row>
    <row r="206" spans="1:7">
      <c r="A206" s="208" t="s">
        <v>1365</v>
      </c>
      <c r="B206" s="208" t="s">
        <v>1366</v>
      </c>
      <c r="C206" s="203">
        <v>-3978742.32</v>
      </c>
      <c r="D206" s="203">
        <v>0</v>
      </c>
      <c r="E206" s="203">
        <v>78891.12</v>
      </c>
      <c r="F206" s="203">
        <v>-78891.12</v>
      </c>
      <c r="G206" s="203">
        <v>-4057633.44</v>
      </c>
    </row>
    <row r="207" spans="1:7">
      <c r="A207" s="208" t="s">
        <v>1367</v>
      </c>
      <c r="B207" s="208" t="s">
        <v>1368</v>
      </c>
      <c r="C207" s="203">
        <v>3313390.88</v>
      </c>
      <c r="D207" s="203">
        <v>0</v>
      </c>
      <c r="E207" s="203">
        <v>28531.84</v>
      </c>
      <c r="F207" s="203">
        <v>-28531.84</v>
      </c>
      <c r="G207" s="203">
        <v>3284859.04</v>
      </c>
    </row>
    <row r="208" spans="1:7">
      <c r="A208" s="208" t="s">
        <v>1369</v>
      </c>
      <c r="B208" s="208" t="s">
        <v>1370</v>
      </c>
      <c r="C208" s="203">
        <v>3471373.16</v>
      </c>
      <c r="D208" s="203">
        <v>0</v>
      </c>
      <c r="E208" s="203">
        <v>0</v>
      </c>
      <c r="F208" s="203">
        <v>0</v>
      </c>
      <c r="G208" s="203">
        <v>3471373.16</v>
      </c>
    </row>
    <row r="209" spans="1:7">
      <c r="A209" s="208" t="s">
        <v>1371</v>
      </c>
      <c r="B209" s="208" t="s">
        <v>1370</v>
      </c>
      <c r="C209" s="203">
        <v>3471373.16</v>
      </c>
      <c r="D209" s="203">
        <v>0</v>
      </c>
      <c r="E209" s="203">
        <v>0</v>
      </c>
      <c r="F209" s="203">
        <v>0</v>
      </c>
      <c r="G209" s="203">
        <v>3471373.16</v>
      </c>
    </row>
    <row r="210" spans="1:7">
      <c r="A210" s="208" t="s">
        <v>1372</v>
      </c>
      <c r="B210" s="208" t="s">
        <v>1373</v>
      </c>
      <c r="C210" s="203">
        <v>3471373.16</v>
      </c>
      <c r="D210" s="203">
        <v>0</v>
      </c>
      <c r="E210" s="203">
        <v>0</v>
      </c>
      <c r="F210" s="203">
        <v>0</v>
      </c>
      <c r="G210" s="203">
        <v>3471373.16</v>
      </c>
    </row>
    <row r="211" spans="1:7">
      <c r="A211" s="208" t="s">
        <v>1374</v>
      </c>
      <c r="B211" s="208" t="s">
        <v>1325</v>
      </c>
      <c r="C211" s="203">
        <v>-157982.28</v>
      </c>
      <c r="D211" s="203">
        <v>0</v>
      </c>
      <c r="E211" s="203">
        <v>28531.84</v>
      </c>
      <c r="F211" s="203">
        <v>-28531.84</v>
      </c>
      <c r="G211" s="203">
        <v>-186514.12</v>
      </c>
    </row>
    <row r="212" spans="1:7">
      <c r="A212" s="208" t="s">
        <v>1375</v>
      </c>
      <c r="B212" s="208" t="s">
        <v>1295</v>
      </c>
      <c r="C212" s="203">
        <v>-157982.28</v>
      </c>
      <c r="D212" s="203">
        <v>0</v>
      </c>
      <c r="E212" s="203">
        <v>28531.84</v>
      </c>
      <c r="F212" s="203">
        <v>-28531.84</v>
      </c>
      <c r="G212" s="203">
        <v>-186514.12</v>
      </c>
    </row>
    <row r="213" spans="1:7">
      <c r="A213" s="208" t="s">
        <v>1376</v>
      </c>
      <c r="B213" s="208" t="s">
        <v>1377</v>
      </c>
      <c r="C213" s="203">
        <v>-157982.28</v>
      </c>
      <c r="D213" s="203">
        <v>0</v>
      </c>
      <c r="E213" s="203">
        <v>28531.84</v>
      </c>
      <c r="F213" s="203">
        <v>-28531.84</v>
      </c>
      <c r="G213" s="203">
        <v>-186514.12</v>
      </c>
    </row>
    <row r="214" spans="1:7">
      <c r="A214" s="208" t="s">
        <v>1378</v>
      </c>
      <c r="B214" s="208" t="s">
        <v>1379</v>
      </c>
      <c r="C214" s="203">
        <v>28428986.25</v>
      </c>
      <c r="D214" s="203">
        <v>0</v>
      </c>
      <c r="E214" s="203">
        <v>461478.82</v>
      </c>
      <c r="F214" s="203">
        <v>-461478.82</v>
      </c>
      <c r="G214" s="203">
        <v>27967507.43</v>
      </c>
    </row>
    <row r="215" spans="1:7">
      <c r="A215" s="208" t="s">
        <v>1380</v>
      </c>
      <c r="B215" s="208" t="s">
        <v>1286</v>
      </c>
      <c r="C215" s="203">
        <v>55077789.759999998</v>
      </c>
      <c r="D215" s="203">
        <v>0</v>
      </c>
      <c r="E215" s="203">
        <v>0</v>
      </c>
      <c r="F215" s="203">
        <v>0</v>
      </c>
      <c r="G215" s="203">
        <v>55077789.759999998</v>
      </c>
    </row>
    <row r="216" spans="1:7">
      <c r="A216" s="208" t="s">
        <v>1381</v>
      </c>
      <c r="B216" s="208" t="s">
        <v>1286</v>
      </c>
      <c r="C216" s="203">
        <v>55077789.759999998</v>
      </c>
      <c r="D216" s="203">
        <v>0</v>
      </c>
      <c r="E216" s="203">
        <v>0</v>
      </c>
      <c r="F216" s="203">
        <v>0</v>
      </c>
      <c r="G216" s="203">
        <v>55077789.759999998</v>
      </c>
    </row>
    <row r="217" spans="1:7">
      <c r="A217" s="208" t="s">
        <v>1382</v>
      </c>
      <c r="B217" s="208" t="s">
        <v>1383</v>
      </c>
      <c r="C217" s="203">
        <v>55077789.759999998</v>
      </c>
      <c r="D217" s="203">
        <v>0</v>
      </c>
      <c r="E217" s="203">
        <v>0</v>
      </c>
      <c r="F217" s="203">
        <v>0</v>
      </c>
      <c r="G217" s="203">
        <v>55077789.759999998</v>
      </c>
    </row>
    <row r="218" spans="1:7">
      <c r="A218" s="208" t="s">
        <v>1384</v>
      </c>
      <c r="B218" s="208" t="s">
        <v>1295</v>
      </c>
      <c r="C218" s="203">
        <v>-26648803.510000002</v>
      </c>
      <c r="D218" s="203">
        <v>0</v>
      </c>
      <c r="E218" s="203">
        <v>461478.82</v>
      </c>
      <c r="F218" s="203">
        <v>-461478.82</v>
      </c>
      <c r="G218" s="203">
        <v>-27110282.329999998</v>
      </c>
    </row>
    <row r="219" spans="1:7">
      <c r="A219" s="208" t="s">
        <v>1385</v>
      </c>
      <c r="B219" s="208" t="s">
        <v>1295</v>
      </c>
      <c r="C219" s="203">
        <v>-26648803.510000002</v>
      </c>
      <c r="D219" s="203">
        <v>0</v>
      </c>
      <c r="E219" s="203">
        <v>461478.82</v>
      </c>
      <c r="F219" s="203">
        <v>-461478.82</v>
      </c>
      <c r="G219" s="203">
        <v>-27110282.329999998</v>
      </c>
    </row>
    <row r="220" spans="1:7">
      <c r="A220" s="208" t="s">
        <v>1386</v>
      </c>
      <c r="B220" s="208" t="s">
        <v>1387</v>
      </c>
      <c r="C220" s="203">
        <v>-26648803.510000002</v>
      </c>
      <c r="D220" s="203">
        <v>0</v>
      </c>
      <c r="E220" s="203">
        <v>461478.82</v>
      </c>
      <c r="F220" s="203">
        <v>-461478.82</v>
      </c>
      <c r="G220" s="203">
        <v>-27110282.329999998</v>
      </c>
    </row>
    <row r="221" spans="1:7">
      <c r="A221" s="208" t="s">
        <v>1388</v>
      </c>
      <c r="B221" s="208" t="s">
        <v>1389</v>
      </c>
      <c r="C221" s="203">
        <v>3892700436.3099999</v>
      </c>
      <c r="D221" s="203">
        <v>33529400.559999999</v>
      </c>
      <c r="E221" s="203">
        <v>65866696.700000003</v>
      </c>
      <c r="F221" s="203">
        <v>-32337296.140000001</v>
      </c>
      <c r="G221" s="203">
        <v>3860363140.1700001</v>
      </c>
    </row>
    <row r="222" spans="1:7">
      <c r="A222" s="208" t="s">
        <v>1390</v>
      </c>
      <c r="B222" s="208" t="s">
        <v>1391</v>
      </c>
      <c r="C222" s="203">
        <v>3892700436.3099999</v>
      </c>
      <c r="D222" s="203">
        <v>33529400.559999999</v>
      </c>
      <c r="E222" s="203">
        <v>65866696.700000003</v>
      </c>
      <c r="F222" s="203">
        <v>-32337296.140000001</v>
      </c>
      <c r="G222" s="203">
        <v>3860363140.1700001</v>
      </c>
    </row>
    <row r="223" spans="1:7">
      <c r="A223" s="208" t="s">
        <v>1392</v>
      </c>
      <c r="B223" s="208" t="s">
        <v>1286</v>
      </c>
      <c r="C223" s="203">
        <v>7715495116.54</v>
      </c>
      <c r="D223" s="203">
        <v>23762526.649999999</v>
      </c>
      <c r="E223" s="203">
        <v>15459341.75</v>
      </c>
      <c r="F223" s="203">
        <v>8303184.9000000004</v>
      </c>
      <c r="G223" s="203">
        <v>7723798301.4399996</v>
      </c>
    </row>
    <row r="224" spans="1:7">
      <c r="A224" s="208" t="s">
        <v>1393</v>
      </c>
      <c r="B224" s="208" t="s">
        <v>1286</v>
      </c>
      <c r="C224" s="203">
        <v>7715495116.54</v>
      </c>
      <c r="D224" s="203">
        <v>23762526.649999999</v>
      </c>
      <c r="E224" s="203">
        <v>15459341.75</v>
      </c>
      <c r="F224" s="203">
        <v>8303184.9000000004</v>
      </c>
      <c r="G224" s="203">
        <v>7723798301.4399996</v>
      </c>
    </row>
    <row r="225" spans="1:7">
      <c r="A225" s="208" t="s">
        <v>1394</v>
      </c>
      <c r="B225" s="208" t="s">
        <v>1395</v>
      </c>
      <c r="C225" s="203">
        <v>7715495116.54</v>
      </c>
      <c r="D225" s="203">
        <v>23762526.649999999</v>
      </c>
      <c r="E225" s="203">
        <v>15459341.75</v>
      </c>
      <c r="F225" s="203">
        <v>8303184.9000000004</v>
      </c>
      <c r="G225" s="203">
        <v>7723798301.4399996</v>
      </c>
    </row>
    <row r="226" spans="1:7">
      <c r="A226" s="208" t="s">
        <v>1396</v>
      </c>
      <c r="B226" s="208" t="s">
        <v>1295</v>
      </c>
      <c r="C226" s="203">
        <v>-3822794680.23</v>
      </c>
      <c r="D226" s="203">
        <v>9766873.9100000001</v>
      </c>
      <c r="E226" s="203">
        <v>50407354.950000003</v>
      </c>
      <c r="F226" s="203">
        <v>-40640481.039999999</v>
      </c>
      <c r="G226" s="203">
        <v>-3863435161.27</v>
      </c>
    </row>
    <row r="227" spans="1:7">
      <c r="A227" s="208" t="s">
        <v>1397</v>
      </c>
      <c r="B227" s="208" t="s">
        <v>1295</v>
      </c>
      <c r="C227" s="203">
        <v>-3822794680.23</v>
      </c>
      <c r="D227" s="203">
        <v>9766873.9100000001</v>
      </c>
      <c r="E227" s="203">
        <v>50407354.950000003</v>
      </c>
      <c r="F227" s="203">
        <v>-40640481.039999999</v>
      </c>
      <c r="G227" s="203">
        <v>-3863435161.27</v>
      </c>
    </row>
    <row r="228" spans="1:7">
      <c r="A228" s="208" t="s">
        <v>1398</v>
      </c>
      <c r="B228" s="208" t="s">
        <v>1399</v>
      </c>
      <c r="C228" s="203">
        <v>-3822794680.23</v>
      </c>
      <c r="D228" s="203">
        <v>9766873.9100000001</v>
      </c>
      <c r="E228" s="203">
        <v>50407354.950000003</v>
      </c>
      <c r="F228" s="203">
        <v>-40640481.039999999</v>
      </c>
      <c r="G228" s="203">
        <v>-3863435161.27</v>
      </c>
    </row>
    <row r="229" spans="1:7">
      <c r="A229" s="208" t="s">
        <v>1400</v>
      </c>
      <c r="B229" s="208" t="s">
        <v>1401</v>
      </c>
      <c r="C229" s="203">
        <v>4089150692.5900002</v>
      </c>
      <c r="D229" s="203">
        <v>227016601.25999999</v>
      </c>
      <c r="E229" s="203">
        <v>202022466.02000001</v>
      </c>
      <c r="F229" s="203">
        <v>24994135.239999998</v>
      </c>
      <c r="G229" s="203">
        <v>4114144827.8299999</v>
      </c>
    </row>
    <row r="230" spans="1:7">
      <c r="A230" s="208" t="s">
        <v>1402</v>
      </c>
      <c r="B230" s="208" t="s">
        <v>1403</v>
      </c>
      <c r="C230" s="203">
        <v>4089150692.5900002</v>
      </c>
      <c r="D230" s="203">
        <v>227016601.25999999</v>
      </c>
      <c r="E230" s="203">
        <v>202022466.02000001</v>
      </c>
      <c r="F230" s="203">
        <v>24994135.239999998</v>
      </c>
      <c r="G230" s="203">
        <v>4114144827.8299999</v>
      </c>
    </row>
    <row r="231" spans="1:7">
      <c r="A231" s="208" t="s">
        <v>1404</v>
      </c>
      <c r="B231" s="208" t="s">
        <v>1286</v>
      </c>
      <c r="C231" s="203">
        <v>8125136934.2399998</v>
      </c>
      <c r="D231" s="203">
        <v>227016601.25999999</v>
      </c>
      <c r="E231" s="203">
        <v>144929227.94999999</v>
      </c>
      <c r="F231" s="203">
        <v>82087373.310000002</v>
      </c>
      <c r="G231" s="203">
        <v>8207224307.5500002</v>
      </c>
    </row>
    <row r="232" spans="1:7">
      <c r="A232" s="208" t="s">
        <v>1405</v>
      </c>
      <c r="B232" s="208" t="s">
        <v>1286</v>
      </c>
      <c r="C232" s="203">
        <v>8125136934.2399998</v>
      </c>
      <c r="D232" s="203">
        <v>227016601.25999999</v>
      </c>
      <c r="E232" s="203">
        <v>144929227.94999999</v>
      </c>
      <c r="F232" s="203">
        <v>82087373.310000002</v>
      </c>
      <c r="G232" s="203">
        <v>8207224307.5500002</v>
      </c>
    </row>
    <row r="233" spans="1:7">
      <c r="A233" s="208" t="s">
        <v>1406</v>
      </c>
      <c r="B233" s="208" t="s">
        <v>1407</v>
      </c>
      <c r="C233" s="203">
        <v>8125136934.2399998</v>
      </c>
      <c r="D233" s="203">
        <v>227016601.25999999</v>
      </c>
      <c r="E233" s="203">
        <v>144929227.94999999</v>
      </c>
      <c r="F233" s="203">
        <v>82087373.310000002</v>
      </c>
      <c r="G233" s="203">
        <v>8207224307.5500002</v>
      </c>
    </row>
    <row r="234" spans="1:7">
      <c r="A234" s="208" t="s">
        <v>1408</v>
      </c>
      <c r="B234" s="208" t="s">
        <v>1295</v>
      </c>
      <c r="C234" s="203">
        <v>-4035986241.6500001</v>
      </c>
      <c r="D234" s="203">
        <v>0</v>
      </c>
      <c r="E234" s="203">
        <v>57093238.07</v>
      </c>
      <c r="F234" s="203">
        <v>-57093238.07</v>
      </c>
      <c r="G234" s="203">
        <v>-4093079479.7199998</v>
      </c>
    </row>
    <row r="235" spans="1:7">
      <c r="A235" s="208" t="s">
        <v>1409</v>
      </c>
      <c r="B235" s="208" t="s">
        <v>1295</v>
      </c>
      <c r="C235" s="203">
        <v>-4035986241.6500001</v>
      </c>
      <c r="D235" s="203">
        <v>0</v>
      </c>
      <c r="E235" s="203">
        <v>57093238.07</v>
      </c>
      <c r="F235" s="203">
        <v>-57093238.07</v>
      </c>
      <c r="G235" s="203">
        <v>-4093079479.7199998</v>
      </c>
    </row>
    <row r="236" spans="1:7">
      <c r="A236" s="208" t="s">
        <v>1410</v>
      </c>
      <c r="B236" s="208" t="s">
        <v>1411</v>
      </c>
      <c r="C236" s="203">
        <v>-4035986241.6500001</v>
      </c>
      <c r="D236" s="203">
        <v>0</v>
      </c>
      <c r="E236" s="203">
        <v>57093238.07</v>
      </c>
      <c r="F236" s="203">
        <v>-57093238.07</v>
      </c>
      <c r="G236" s="203">
        <v>-4093079479.7199998</v>
      </c>
    </row>
    <row r="237" spans="1:7">
      <c r="A237" s="208" t="s">
        <v>1412</v>
      </c>
      <c r="B237" s="208" t="s">
        <v>1413</v>
      </c>
      <c r="C237" s="203">
        <v>5055779335.1999998</v>
      </c>
      <c r="D237" s="203">
        <v>395267282.25</v>
      </c>
      <c r="E237" s="203">
        <v>427800935.94999999</v>
      </c>
      <c r="F237" s="203">
        <v>-32533653.699999999</v>
      </c>
      <c r="G237" s="203">
        <v>5023245681.5</v>
      </c>
    </row>
    <row r="238" spans="1:7">
      <c r="A238" s="208" t="s">
        <v>1414</v>
      </c>
      <c r="B238" s="208" t="s">
        <v>1415</v>
      </c>
      <c r="C238" s="203">
        <v>5055779335.1999998</v>
      </c>
      <c r="D238" s="203">
        <v>395267282.25</v>
      </c>
      <c r="E238" s="203">
        <v>427800935.94999999</v>
      </c>
      <c r="F238" s="203">
        <v>-32533653.699999999</v>
      </c>
      <c r="G238" s="203">
        <v>5023245681.5</v>
      </c>
    </row>
    <row r="239" spans="1:7">
      <c r="A239" s="208" t="s">
        <v>1416</v>
      </c>
      <c r="B239" s="208" t="s">
        <v>1286</v>
      </c>
      <c r="C239" s="203">
        <v>11318016222.860001</v>
      </c>
      <c r="D239" s="203">
        <v>185017985.40000001</v>
      </c>
      <c r="E239" s="203">
        <v>333107715.10000002</v>
      </c>
      <c r="F239" s="203">
        <v>-148089729.69999999</v>
      </c>
      <c r="G239" s="203">
        <v>11169926493.16</v>
      </c>
    </row>
    <row r="240" spans="1:7">
      <c r="A240" s="208" t="s">
        <v>1417</v>
      </c>
      <c r="B240" s="208" t="s">
        <v>1286</v>
      </c>
      <c r="C240" s="203">
        <v>11318016222.860001</v>
      </c>
      <c r="D240" s="203">
        <v>185017985.40000001</v>
      </c>
      <c r="E240" s="203">
        <v>333107715.10000002</v>
      </c>
      <c r="F240" s="203">
        <v>-148089729.69999999</v>
      </c>
      <c r="G240" s="203">
        <v>11169926493.16</v>
      </c>
    </row>
    <row r="241" spans="1:7">
      <c r="A241" s="208" t="s">
        <v>1418</v>
      </c>
      <c r="B241" s="208" t="s">
        <v>1419</v>
      </c>
      <c r="C241" s="203">
        <v>11318016222.860001</v>
      </c>
      <c r="D241" s="203">
        <v>185017985.40000001</v>
      </c>
      <c r="E241" s="203">
        <v>333107715.10000002</v>
      </c>
      <c r="F241" s="203">
        <v>-148089729.69999999</v>
      </c>
      <c r="G241" s="203">
        <v>11169926493.16</v>
      </c>
    </row>
    <row r="242" spans="1:7">
      <c r="A242" s="208" t="s">
        <v>1420</v>
      </c>
      <c r="B242" s="208" t="s">
        <v>1295</v>
      </c>
      <c r="C242" s="203">
        <v>-6262236887.6599998</v>
      </c>
      <c r="D242" s="203">
        <v>210249296.84999999</v>
      </c>
      <c r="E242" s="203">
        <v>94693220.849999994</v>
      </c>
      <c r="F242" s="203">
        <v>115556076</v>
      </c>
      <c r="G242" s="203">
        <v>-6146680811.6599998</v>
      </c>
    </row>
    <row r="243" spans="1:7">
      <c r="A243" s="208" t="s">
        <v>1421</v>
      </c>
      <c r="B243" s="208" t="s">
        <v>1295</v>
      </c>
      <c r="C243" s="203">
        <v>-6262236887.6599998</v>
      </c>
      <c r="D243" s="203">
        <v>210249296.84999999</v>
      </c>
      <c r="E243" s="203">
        <v>94693220.849999994</v>
      </c>
      <c r="F243" s="203">
        <v>115556076</v>
      </c>
      <c r="G243" s="203">
        <v>-6146680811.6599998</v>
      </c>
    </row>
    <row r="244" spans="1:7">
      <c r="A244" s="208" t="s">
        <v>1422</v>
      </c>
      <c r="B244" s="208" t="s">
        <v>1423</v>
      </c>
      <c r="C244" s="203">
        <v>-6262236887.6599998</v>
      </c>
      <c r="D244" s="203">
        <v>210249296.84999999</v>
      </c>
      <c r="E244" s="203">
        <v>94693220.849999994</v>
      </c>
      <c r="F244" s="203">
        <v>115556076</v>
      </c>
      <c r="G244" s="203">
        <v>-6146680811.6599998</v>
      </c>
    </row>
    <row r="245" spans="1:7">
      <c r="A245" s="208" t="s">
        <v>1424</v>
      </c>
      <c r="B245" s="208" t="s">
        <v>1425</v>
      </c>
      <c r="C245" s="203">
        <v>1676906491.1900001</v>
      </c>
      <c r="D245" s="203">
        <v>137140.81</v>
      </c>
      <c r="E245" s="203">
        <v>22594174.620000001</v>
      </c>
      <c r="F245" s="203">
        <v>-22457033.809999999</v>
      </c>
      <c r="G245" s="203">
        <v>1654449457.3800001</v>
      </c>
    </row>
    <row r="246" spans="1:7">
      <c r="A246" s="208" t="s">
        <v>1426</v>
      </c>
      <c r="B246" s="208" t="s">
        <v>1427</v>
      </c>
      <c r="C246" s="203">
        <v>1676906491.1900001</v>
      </c>
      <c r="D246" s="203">
        <v>137140.81</v>
      </c>
      <c r="E246" s="203">
        <v>22594174.620000001</v>
      </c>
      <c r="F246" s="203">
        <v>-22457033.809999999</v>
      </c>
      <c r="G246" s="203">
        <v>1654449457.3800001</v>
      </c>
    </row>
    <row r="247" spans="1:7">
      <c r="A247" s="208" t="s">
        <v>1428</v>
      </c>
      <c r="B247" s="208" t="s">
        <v>1286</v>
      </c>
      <c r="C247" s="203">
        <v>3179035863.8600001</v>
      </c>
      <c r="D247" s="203">
        <v>0</v>
      </c>
      <c r="E247" s="203">
        <v>0</v>
      </c>
      <c r="F247" s="203">
        <v>0</v>
      </c>
      <c r="G247" s="203">
        <v>3179035863.8600001</v>
      </c>
    </row>
    <row r="248" spans="1:7">
      <c r="A248" s="208" t="s">
        <v>1429</v>
      </c>
      <c r="B248" s="208" t="s">
        <v>1286</v>
      </c>
      <c r="C248" s="203">
        <v>3179035863.8600001</v>
      </c>
      <c r="D248" s="203">
        <v>0</v>
      </c>
      <c r="E248" s="203">
        <v>0</v>
      </c>
      <c r="F248" s="203">
        <v>0</v>
      </c>
      <c r="G248" s="203">
        <v>3179035863.8600001</v>
      </c>
    </row>
    <row r="249" spans="1:7">
      <c r="A249" s="208" t="s">
        <v>1430</v>
      </c>
      <c r="B249" s="208" t="s">
        <v>1431</v>
      </c>
      <c r="C249" s="203">
        <v>3179035863.8600001</v>
      </c>
      <c r="D249" s="203">
        <v>0</v>
      </c>
      <c r="E249" s="203">
        <v>0</v>
      </c>
      <c r="F249" s="203">
        <v>0</v>
      </c>
      <c r="G249" s="203">
        <v>3179035863.8600001</v>
      </c>
    </row>
    <row r="250" spans="1:7">
      <c r="A250" s="208" t="s">
        <v>1432</v>
      </c>
      <c r="B250" s="208" t="s">
        <v>1295</v>
      </c>
      <c r="C250" s="203">
        <v>-1502129372.6700001</v>
      </c>
      <c r="D250" s="203">
        <v>137140.81</v>
      </c>
      <c r="E250" s="203">
        <v>22594174.620000001</v>
      </c>
      <c r="F250" s="203">
        <v>-22457033.809999999</v>
      </c>
      <c r="G250" s="203">
        <v>-1524586406.48</v>
      </c>
    </row>
    <row r="251" spans="1:7">
      <c r="A251" s="208" t="s">
        <v>1433</v>
      </c>
      <c r="B251" s="208" t="s">
        <v>1295</v>
      </c>
      <c r="C251" s="203">
        <v>-1502129372.6700001</v>
      </c>
      <c r="D251" s="203">
        <v>137140.81</v>
      </c>
      <c r="E251" s="203">
        <v>22594174.620000001</v>
      </c>
      <c r="F251" s="203">
        <v>-22457033.809999999</v>
      </c>
      <c r="G251" s="203">
        <v>-1524586406.48</v>
      </c>
    </row>
    <row r="252" spans="1:7">
      <c r="A252" s="208" t="s">
        <v>1434</v>
      </c>
      <c r="B252" s="208" t="s">
        <v>1435</v>
      </c>
      <c r="C252" s="203">
        <v>-1502129372.6700001</v>
      </c>
      <c r="D252" s="203">
        <v>137140.81</v>
      </c>
      <c r="E252" s="203">
        <v>22594174.620000001</v>
      </c>
      <c r="F252" s="203">
        <v>-22457033.809999999</v>
      </c>
      <c r="G252" s="203">
        <v>-1524586406.48</v>
      </c>
    </row>
    <row r="253" spans="1:7">
      <c r="A253" s="208" t="s">
        <v>1436</v>
      </c>
      <c r="B253" s="208" t="s">
        <v>1437</v>
      </c>
      <c r="C253" s="203">
        <v>140908962.44</v>
      </c>
      <c r="D253" s="203">
        <v>766071.88</v>
      </c>
      <c r="E253" s="203">
        <v>2500393.4300000002</v>
      </c>
      <c r="F253" s="203">
        <v>-1734321.55</v>
      </c>
      <c r="G253" s="203">
        <v>139174640.88999999</v>
      </c>
    </row>
    <row r="254" spans="1:7">
      <c r="A254" s="208" t="s">
        <v>1438</v>
      </c>
      <c r="B254" s="208" t="s">
        <v>1439</v>
      </c>
      <c r="C254" s="203">
        <v>140908962.44</v>
      </c>
      <c r="D254" s="203">
        <v>766071.88</v>
      </c>
      <c r="E254" s="203">
        <v>2500393.4300000002</v>
      </c>
      <c r="F254" s="203">
        <v>-1734321.55</v>
      </c>
      <c r="G254" s="203">
        <v>139174640.88999999</v>
      </c>
    </row>
    <row r="255" spans="1:7">
      <c r="A255" s="208" t="s">
        <v>1440</v>
      </c>
      <c r="B255" s="208" t="s">
        <v>1286</v>
      </c>
      <c r="C255" s="203">
        <v>372485006.81</v>
      </c>
      <c r="D255" s="203">
        <v>766071.88</v>
      </c>
      <c r="E255" s="203">
        <v>0</v>
      </c>
      <c r="F255" s="203">
        <v>766071.88</v>
      </c>
      <c r="G255" s="203">
        <v>373251078.69</v>
      </c>
    </row>
    <row r="256" spans="1:7">
      <c r="A256" s="208" t="s">
        <v>1441</v>
      </c>
      <c r="B256" s="208" t="s">
        <v>1286</v>
      </c>
      <c r="C256" s="203">
        <v>372485006.81</v>
      </c>
      <c r="D256" s="203">
        <v>766071.88</v>
      </c>
      <c r="E256" s="203">
        <v>0</v>
      </c>
      <c r="F256" s="203">
        <v>766071.88</v>
      </c>
      <c r="G256" s="203">
        <v>373251078.69</v>
      </c>
    </row>
    <row r="257" spans="1:7">
      <c r="A257" s="208" t="s">
        <v>1442</v>
      </c>
      <c r="B257" s="208" t="s">
        <v>1443</v>
      </c>
      <c r="C257" s="203">
        <v>372485006.81</v>
      </c>
      <c r="D257" s="203">
        <v>766071.88</v>
      </c>
      <c r="E257" s="203">
        <v>0</v>
      </c>
      <c r="F257" s="203">
        <v>766071.88</v>
      </c>
      <c r="G257" s="203">
        <v>373251078.69</v>
      </c>
    </row>
    <row r="258" spans="1:7">
      <c r="A258" s="208" t="s">
        <v>1444</v>
      </c>
      <c r="B258" s="208" t="s">
        <v>1295</v>
      </c>
      <c r="C258" s="203">
        <v>-231576044.37</v>
      </c>
      <c r="D258" s="203">
        <v>0</v>
      </c>
      <c r="E258" s="203">
        <v>2500393.4300000002</v>
      </c>
      <c r="F258" s="203">
        <v>-2500393.4300000002</v>
      </c>
      <c r="G258" s="203">
        <v>-234076437.80000001</v>
      </c>
    </row>
    <row r="259" spans="1:7">
      <c r="A259" s="208" t="s">
        <v>1445</v>
      </c>
      <c r="B259" s="208" t="s">
        <v>1295</v>
      </c>
      <c r="C259" s="203">
        <v>-231576044.37</v>
      </c>
      <c r="D259" s="203">
        <v>0</v>
      </c>
      <c r="E259" s="203">
        <v>2500393.4300000002</v>
      </c>
      <c r="F259" s="203">
        <v>-2500393.4300000002</v>
      </c>
      <c r="G259" s="203">
        <v>-234076437.80000001</v>
      </c>
    </row>
    <row r="260" spans="1:7">
      <c r="A260" s="208" t="s">
        <v>1446</v>
      </c>
      <c r="B260" s="208" t="s">
        <v>1447</v>
      </c>
      <c r="C260" s="203">
        <v>-231576044.37</v>
      </c>
      <c r="D260" s="203">
        <v>0</v>
      </c>
      <c r="E260" s="203">
        <v>2500393.4300000002</v>
      </c>
      <c r="F260" s="203">
        <v>-2500393.4300000002</v>
      </c>
      <c r="G260" s="203">
        <v>-234076437.80000001</v>
      </c>
    </row>
    <row r="261" spans="1:7">
      <c r="A261" s="208" t="s">
        <v>1448</v>
      </c>
      <c r="B261" s="208" t="s">
        <v>1449</v>
      </c>
      <c r="C261" s="203">
        <v>2929462212.3099999</v>
      </c>
      <c r="D261" s="203">
        <v>52193066.75</v>
      </c>
      <c r="E261" s="203">
        <v>63313015.909999996</v>
      </c>
      <c r="F261" s="203">
        <v>-11119949.16</v>
      </c>
      <c r="G261" s="203">
        <v>2918342263.1500001</v>
      </c>
    </row>
    <row r="262" spans="1:7">
      <c r="A262" s="208" t="s">
        <v>1450</v>
      </c>
      <c r="B262" s="208" t="s">
        <v>1451</v>
      </c>
      <c r="C262" s="203">
        <v>2929462212.3099999</v>
      </c>
      <c r="D262" s="203">
        <v>52193066.75</v>
      </c>
      <c r="E262" s="203">
        <v>63313015.909999996</v>
      </c>
      <c r="F262" s="203">
        <v>-11119949.16</v>
      </c>
      <c r="G262" s="203">
        <v>2918342263.1500001</v>
      </c>
    </row>
    <row r="263" spans="1:7">
      <c r="A263" s="208" t="s">
        <v>1452</v>
      </c>
      <c r="B263" s="208" t="s">
        <v>1286</v>
      </c>
      <c r="C263" s="203">
        <v>5618524027.2399998</v>
      </c>
      <c r="D263" s="203">
        <v>47703393.469999999</v>
      </c>
      <c r="E263" s="203">
        <v>33651892.439999998</v>
      </c>
      <c r="F263" s="203">
        <v>14051501.029999999</v>
      </c>
      <c r="G263" s="203">
        <v>5632575528.2700005</v>
      </c>
    </row>
    <row r="264" spans="1:7">
      <c r="A264" s="208" t="s">
        <v>1453</v>
      </c>
      <c r="B264" s="208" t="s">
        <v>1286</v>
      </c>
      <c r="C264" s="203">
        <v>5618524027.2399998</v>
      </c>
      <c r="D264" s="203">
        <v>47703393.469999999</v>
      </c>
      <c r="E264" s="203">
        <v>33651892.439999998</v>
      </c>
      <c r="F264" s="203">
        <v>14051501.029999999</v>
      </c>
      <c r="G264" s="203">
        <v>5632575528.2700005</v>
      </c>
    </row>
    <row r="265" spans="1:7">
      <c r="A265" s="208" t="s">
        <v>1454</v>
      </c>
      <c r="B265" s="208" t="s">
        <v>1455</v>
      </c>
      <c r="C265" s="203">
        <v>4150410391.71</v>
      </c>
      <c r="D265" s="203">
        <v>10173575.609999999</v>
      </c>
      <c r="E265" s="203">
        <v>13236715.82</v>
      </c>
      <c r="F265" s="203">
        <v>-3063140.21</v>
      </c>
      <c r="G265" s="203">
        <v>4147347251.5</v>
      </c>
    </row>
    <row r="266" spans="1:7">
      <c r="A266" s="208" t="s">
        <v>1456</v>
      </c>
      <c r="B266" s="208" t="s">
        <v>1457</v>
      </c>
      <c r="C266" s="203">
        <v>73283.48</v>
      </c>
      <c r="D266" s="203">
        <v>0</v>
      </c>
      <c r="E266" s="203">
        <v>0</v>
      </c>
      <c r="F266" s="203">
        <v>0</v>
      </c>
      <c r="G266" s="203">
        <v>73283.48</v>
      </c>
    </row>
    <row r="267" spans="1:7">
      <c r="A267" s="208" t="s">
        <v>1458</v>
      </c>
      <c r="B267" s="208" t="s">
        <v>1459</v>
      </c>
      <c r="C267" s="203">
        <v>27500</v>
      </c>
      <c r="D267" s="203">
        <v>0</v>
      </c>
      <c r="E267" s="203">
        <v>0</v>
      </c>
      <c r="F267" s="203">
        <v>0</v>
      </c>
      <c r="G267" s="203">
        <v>27500</v>
      </c>
    </row>
    <row r="268" spans="1:7">
      <c r="A268" s="208" t="s">
        <v>1460</v>
      </c>
      <c r="B268" s="208" t="s">
        <v>1461</v>
      </c>
      <c r="C268" s="203">
        <v>2700</v>
      </c>
      <c r="D268" s="203">
        <v>0</v>
      </c>
      <c r="E268" s="203">
        <v>0</v>
      </c>
      <c r="F268" s="203">
        <v>0</v>
      </c>
      <c r="G268" s="203">
        <v>2700</v>
      </c>
    </row>
    <row r="269" spans="1:7">
      <c r="A269" s="208" t="s">
        <v>1462</v>
      </c>
      <c r="B269" s="208" t="s">
        <v>1463</v>
      </c>
      <c r="C269" s="203">
        <v>45913881.310000002</v>
      </c>
      <c r="D269" s="203">
        <v>0</v>
      </c>
      <c r="E269" s="203">
        <v>0</v>
      </c>
      <c r="F269" s="203">
        <v>0</v>
      </c>
      <c r="G269" s="203">
        <v>45913881.310000002</v>
      </c>
    </row>
    <row r="270" spans="1:7">
      <c r="A270" s="208" t="s">
        <v>1464</v>
      </c>
      <c r="B270" s="208" t="s">
        <v>1465</v>
      </c>
      <c r="C270" s="203">
        <v>200</v>
      </c>
      <c r="D270" s="203">
        <v>0</v>
      </c>
      <c r="E270" s="203">
        <v>0</v>
      </c>
      <c r="F270" s="203">
        <v>0</v>
      </c>
      <c r="G270" s="203">
        <v>200</v>
      </c>
    </row>
    <row r="271" spans="1:7">
      <c r="A271" s="208" t="s">
        <v>1466</v>
      </c>
      <c r="B271" s="208" t="s">
        <v>1467</v>
      </c>
      <c r="C271" s="203">
        <v>692014395.75</v>
      </c>
      <c r="D271" s="203">
        <v>9953721.6899999995</v>
      </c>
      <c r="E271" s="203">
        <v>14912064.34</v>
      </c>
      <c r="F271" s="203">
        <v>-4958342.6500000004</v>
      </c>
      <c r="G271" s="203">
        <v>687056053.10000002</v>
      </c>
    </row>
    <row r="272" spans="1:7">
      <c r="A272" s="208" t="s">
        <v>1468</v>
      </c>
      <c r="B272" s="208" t="s">
        <v>1469</v>
      </c>
      <c r="C272" s="203">
        <v>143597.01999999999</v>
      </c>
      <c r="D272" s="203">
        <v>0</v>
      </c>
      <c r="E272" s="203">
        <v>0</v>
      </c>
      <c r="F272" s="203">
        <v>0</v>
      </c>
      <c r="G272" s="203">
        <v>143597.01999999999</v>
      </c>
    </row>
    <row r="273" spans="1:7">
      <c r="A273" s="208" t="s">
        <v>1470</v>
      </c>
      <c r="B273" s="208" t="s">
        <v>1471</v>
      </c>
      <c r="C273" s="203">
        <v>1884260.1</v>
      </c>
      <c r="D273" s="203">
        <v>58825</v>
      </c>
      <c r="E273" s="203">
        <v>0</v>
      </c>
      <c r="F273" s="203">
        <v>58825</v>
      </c>
      <c r="G273" s="203">
        <v>1943085.1</v>
      </c>
    </row>
    <row r="274" spans="1:7">
      <c r="A274" s="208" t="s">
        <v>1472</v>
      </c>
      <c r="B274" s="208" t="s">
        <v>1473</v>
      </c>
      <c r="C274" s="203">
        <v>18568935.989999998</v>
      </c>
      <c r="D274" s="203">
        <v>0</v>
      </c>
      <c r="E274" s="203">
        <v>0</v>
      </c>
      <c r="F274" s="203">
        <v>0</v>
      </c>
      <c r="G274" s="203">
        <v>18568935.989999998</v>
      </c>
    </row>
    <row r="275" spans="1:7">
      <c r="A275" s="208" t="s">
        <v>1474</v>
      </c>
      <c r="B275" s="208" t="s">
        <v>1475</v>
      </c>
      <c r="C275" s="203">
        <v>203581766.27000001</v>
      </c>
      <c r="D275" s="203">
        <v>26415</v>
      </c>
      <c r="E275" s="203">
        <v>1939660.62</v>
      </c>
      <c r="F275" s="203">
        <v>-1913245.62</v>
      </c>
      <c r="G275" s="203">
        <v>201668520.65000001</v>
      </c>
    </row>
    <row r="276" spans="1:7">
      <c r="A276" s="208" t="s">
        <v>1476</v>
      </c>
      <c r="B276" s="208" t="s">
        <v>1477</v>
      </c>
      <c r="C276" s="203">
        <v>70568334.609999999</v>
      </c>
      <c r="D276" s="203">
        <v>1383224.58</v>
      </c>
      <c r="E276" s="203">
        <v>3107982.66</v>
      </c>
      <c r="F276" s="203">
        <v>-1724758.08</v>
      </c>
      <c r="G276" s="203">
        <v>68843576.530000001</v>
      </c>
    </row>
    <row r="277" spans="1:7">
      <c r="A277" s="208" t="s">
        <v>1478</v>
      </c>
      <c r="B277" s="208" t="s">
        <v>1479</v>
      </c>
      <c r="C277" s="203">
        <v>56854636.100000001</v>
      </c>
      <c r="D277" s="203">
        <v>25568932.82</v>
      </c>
      <c r="E277" s="203">
        <v>0</v>
      </c>
      <c r="F277" s="203">
        <v>25568932.82</v>
      </c>
      <c r="G277" s="203">
        <v>82423568.920000002</v>
      </c>
    </row>
    <row r="278" spans="1:7">
      <c r="A278" s="208" t="s">
        <v>1480</v>
      </c>
      <c r="B278" s="208" t="s">
        <v>1481</v>
      </c>
      <c r="C278" s="203">
        <v>9640935.8300000001</v>
      </c>
      <c r="D278" s="203">
        <v>0</v>
      </c>
      <c r="E278" s="203">
        <v>0</v>
      </c>
      <c r="F278" s="203">
        <v>0</v>
      </c>
      <c r="G278" s="203">
        <v>9640935.8300000001</v>
      </c>
    </row>
    <row r="279" spans="1:7">
      <c r="A279" s="208" t="s">
        <v>1482</v>
      </c>
      <c r="B279" s="208" t="s">
        <v>1483</v>
      </c>
      <c r="C279" s="203">
        <v>228567.57</v>
      </c>
      <c r="D279" s="203">
        <v>0</v>
      </c>
      <c r="E279" s="203">
        <v>0</v>
      </c>
      <c r="F279" s="203">
        <v>0</v>
      </c>
      <c r="G279" s="203">
        <v>228567.57</v>
      </c>
    </row>
    <row r="280" spans="1:7">
      <c r="A280" s="208" t="s">
        <v>1484</v>
      </c>
      <c r="B280" s="208" t="s">
        <v>1485</v>
      </c>
      <c r="C280" s="203">
        <v>3214196.11</v>
      </c>
      <c r="D280" s="203">
        <v>172250</v>
      </c>
      <c r="E280" s="203">
        <v>425375</v>
      </c>
      <c r="F280" s="203">
        <v>-253125</v>
      </c>
      <c r="G280" s="203">
        <v>2961071.11</v>
      </c>
    </row>
    <row r="281" spans="1:7">
      <c r="A281" s="208" t="s">
        <v>1486</v>
      </c>
      <c r="B281" s="208" t="s">
        <v>1487</v>
      </c>
      <c r="C281" s="203">
        <v>150000</v>
      </c>
      <c r="D281" s="203">
        <v>0</v>
      </c>
      <c r="E281" s="203">
        <v>0</v>
      </c>
      <c r="F281" s="203">
        <v>0</v>
      </c>
      <c r="G281" s="203">
        <v>150000</v>
      </c>
    </row>
    <row r="282" spans="1:7">
      <c r="A282" s="208" t="s">
        <v>1488</v>
      </c>
      <c r="B282" s="208" t="s">
        <v>1489</v>
      </c>
      <c r="C282" s="203">
        <v>295700677.29000002</v>
      </c>
      <c r="D282" s="203">
        <v>33448.769999999997</v>
      </c>
      <c r="E282" s="203">
        <v>29900</v>
      </c>
      <c r="F282" s="203">
        <v>3548.77</v>
      </c>
      <c r="G282" s="203">
        <v>295704226.06</v>
      </c>
    </row>
    <row r="283" spans="1:7">
      <c r="A283" s="208" t="s">
        <v>1490</v>
      </c>
      <c r="B283" s="208" t="s">
        <v>1491</v>
      </c>
      <c r="C283" s="203">
        <v>435710.5</v>
      </c>
      <c r="D283" s="203">
        <v>0</v>
      </c>
      <c r="E283" s="203">
        <v>194</v>
      </c>
      <c r="F283" s="203">
        <v>-194</v>
      </c>
      <c r="G283" s="203">
        <v>435516.5</v>
      </c>
    </row>
    <row r="284" spans="1:7">
      <c r="A284" s="208" t="s">
        <v>1492</v>
      </c>
      <c r="B284" s="208" t="s">
        <v>1493</v>
      </c>
      <c r="C284" s="203">
        <v>54967943.460000001</v>
      </c>
      <c r="D284" s="203">
        <v>333000</v>
      </c>
      <c r="E284" s="203">
        <v>0</v>
      </c>
      <c r="F284" s="203">
        <v>333000</v>
      </c>
      <c r="G284" s="203">
        <v>55300943.460000001</v>
      </c>
    </row>
    <row r="285" spans="1:7">
      <c r="A285" s="208" t="s">
        <v>1494</v>
      </c>
      <c r="B285" s="208" t="s">
        <v>1495</v>
      </c>
      <c r="C285" s="203">
        <v>14142114.140000001</v>
      </c>
      <c r="D285" s="203">
        <v>0</v>
      </c>
      <c r="E285" s="203">
        <v>0</v>
      </c>
      <c r="F285" s="203">
        <v>0</v>
      </c>
      <c r="G285" s="203">
        <v>14142114.140000001</v>
      </c>
    </row>
    <row r="286" spans="1:7">
      <c r="A286" s="208" t="s">
        <v>1496</v>
      </c>
      <c r="B286" s="208" t="s">
        <v>1295</v>
      </c>
      <c r="C286" s="203">
        <v>-2689061814.9299998</v>
      </c>
      <c r="D286" s="203">
        <v>4489673.28</v>
      </c>
      <c r="E286" s="203">
        <v>29661123.469999999</v>
      </c>
      <c r="F286" s="203">
        <v>-25171450.190000001</v>
      </c>
      <c r="G286" s="203">
        <v>-2714233265.1199999</v>
      </c>
    </row>
    <row r="287" spans="1:7">
      <c r="A287" s="208" t="s">
        <v>1497</v>
      </c>
      <c r="B287" s="208" t="s">
        <v>1295</v>
      </c>
      <c r="C287" s="203">
        <v>-2689061814.9299998</v>
      </c>
      <c r="D287" s="203">
        <v>4489673.28</v>
      </c>
      <c r="E287" s="203">
        <v>29661123.469999999</v>
      </c>
      <c r="F287" s="203">
        <v>-25171450.190000001</v>
      </c>
      <c r="G287" s="203">
        <v>-2714233265.1199999</v>
      </c>
    </row>
    <row r="288" spans="1:7">
      <c r="A288" s="208" t="s">
        <v>1498</v>
      </c>
      <c r="B288" s="208" t="s">
        <v>1499</v>
      </c>
      <c r="C288" s="203">
        <v>-1701428562.3800001</v>
      </c>
      <c r="D288" s="203">
        <v>0</v>
      </c>
      <c r="E288" s="203">
        <v>19291614.359999999</v>
      </c>
      <c r="F288" s="203">
        <v>-19291614.359999999</v>
      </c>
      <c r="G288" s="203">
        <v>-1720720176.74</v>
      </c>
    </row>
    <row r="289" spans="1:7">
      <c r="A289" s="208" t="s">
        <v>1500</v>
      </c>
      <c r="B289" s="208" t="s">
        <v>1501</v>
      </c>
      <c r="C289" s="203">
        <v>-71796.72</v>
      </c>
      <c r="D289" s="203">
        <v>0</v>
      </c>
      <c r="E289" s="203">
        <v>46.22</v>
      </c>
      <c r="F289" s="203">
        <v>-46.22</v>
      </c>
      <c r="G289" s="203">
        <v>-71842.94</v>
      </c>
    </row>
    <row r="290" spans="1:7">
      <c r="A290" s="208" t="s">
        <v>1502</v>
      </c>
      <c r="B290" s="208" t="s">
        <v>1503</v>
      </c>
      <c r="C290" s="203">
        <v>-20161.64</v>
      </c>
      <c r="D290" s="203">
        <v>0</v>
      </c>
      <c r="E290" s="203">
        <v>233.57</v>
      </c>
      <c r="F290" s="203">
        <v>-233.57</v>
      </c>
      <c r="G290" s="203">
        <v>-20395.21</v>
      </c>
    </row>
    <row r="291" spans="1:7">
      <c r="A291" s="208" t="s">
        <v>1504</v>
      </c>
      <c r="B291" s="208" t="s">
        <v>1505</v>
      </c>
      <c r="C291" s="203">
        <v>-2700</v>
      </c>
      <c r="D291" s="203">
        <v>2700</v>
      </c>
      <c r="E291" s="203">
        <v>0</v>
      </c>
      <c r="F291" s="203">
        <v>2700</v>
      </c>
      <c r="G291" s="203">
        <v>0</v>
      </c>
    </row>
    <row r="292" spans="1:7">
      <c r="A292" s="208" t="s">
        <v>1506</v>
      </c>
      <c r="B292" s="208" t="s">
        <v>1507</v>
      </c>
      <c r="C292" s="203">
        <v>-18846698.670000002</v>
      </c>
      <c r="D292" s="203">
        <v>0</v>
      </c>
      <c r="E292" s="203">
        <v>255035.22</v>
      </c>
      <c r="F292" s="203">
        <v>-255035.22</v>
      </c>
      <c r="G292" s="203">
        <v>-19101733.890000001</v>
      </c>
    </row>
    <row r="293" spans="1:7">
      <c r="A293" s="208" t="s">
        <v>1508</v>
      </c>
      <c r="B293" s="208" t="s">
        <v>1509</v>
      </c>
      <c r="C293" s="203">
        <v>-200</v>
      </c>
      <c r="D293" s="203">
        <v>0</v>
      </c>
      <c r="E293" s="203">
        <v>0</v>
      </c>
      <c r="F293" s="203">
        <v>0</v>
      </c>
      <c r="G293" s="203">
        <v>-200</v>
      </c>
    </row>
    <row r="294" spans="1:7">
      <c r="A294" s="208" t="s">
        <v>1510</v>
      </c>
      <c r="B294" s="208" t="s">
        <v>1511</v>
      </c>
      <c r="C294" s="203">
        <v>-557615450.67999995</v>
      </c>
      <c r="D294" s="203">
        <v>2614281.16</v>
      </c>
      <c r="E294" s="203">
        <v>3663003.85</v>
      </c>
      <c r="F294" s="203">
        <v>-1048722.69</v>
      </c>
      <c r="G294" s="203">
        <v>-558664173.37</v>
      </c>
    </row>
    <row r="295" spans="1:7">
      <c r="A295" s="208" t="s">
        <v>1512</v>
      </c>
      <c r="B295" s="208" t="s">
        <v>1513</v>
      </c>
      <c r="C295" s="203">
        <v>-190506.44</v>
      </c>
      <c r="D295" s="203">
        <v>0</v>
      </c>
      <c r="E295" s="203">
        <v>180.98</v>
      </c>
      <c r="F295" s="203">
        <v>-180.98</v>
      </c>
      <c r="G295" s="203">
        <v>-190687.42</v>
      </c>
    </row>
    <row r="296" spans="1:7">
      <c r="A296" s="208" t="s">
        <v>1514</v>
      </c>
      <c r="B296" s="208" t="s">
        <v>1515</v>
      </c>
      <c r="C296" s="203">
        <v>-788233</v>
      </c>
      <c r="D296" s="203">
        <v>0</v>
      </c>
      <c r="E296" s="203">
        <v>16019.46</v>
      </c>
      <c r="F296" s="203">
        <v>-16019.46</v>
      </c>
      <c r="G296" s="203">
        <v>-804252.46</v>
      </c>
    </row>
    <row r="297" spans="1:7">
      <c r="A297" s="208" t="s">
        <v>1516</v>
      </c>
      <c r="B297" s="208" t="s">
        <v>1517</v>
      </c>
      <c r="C297" s="203">
        <v>-13819212.34</v>
      </c>
      <c r="D297" s="203">
        <v>0</v>
      </c>
      <c r="E297" s="203">
        <v>151071.78</v>
      </c>
      <c r="F297" s="203">
        <v>-151071.78</v>
      </c>
      <c r="G297" s="203">
        <v>-13970284.119999999</v>
      </c>
    </row>
    <row r="298" spans="1:7">
      <c r="A298" s="208" t="s">
        <v>1518</v>
      </c>
      <c r="B298" s="208" t="s">
        <v>1519</v>
      </c>
      <c r="C298" s="203">
        <v>-112454337.02</v>
      </c>
      <c r="D298" s="203">
        <v>0</v>
      </c>
      <c r="E298" s="203">
        <v>1612142.91</v>
      </c>
      <c r="F298" s="203">
        <v>-1612142.91</v>
      </c>
      <c r="G298" s="203">
        <v>-114066479.93000001</v>
      </c>
    </row>
    <row r="299" spans="1:7">
      <c r="A299" s="208" t="s">
        <v>1520</v>
      </c>
      <c r="B299" s="208" t="s">
        <v>1521</v>
      </c>
      <c r="C299" s="203">
        <v>-59779629.450000003</v>
      </c>
      <c r="D299" s="203">
        <v>1665138.57</v>
      </c>
      <c r="E299" s="203">
        <v>413439.81</v>
      </c>
      <c r="F299" s="203">
        <v>1251698.76</v>
      </c>
      <c r="G299" s="203">
        <v>-58527930.689999998</v>
      </c>
    </row>
    <row r="300" spans="1:7">
      <c r="A300" s="208" t="s">
        <v>1522</v>
      </c>
      <c r="B300" s="208" t="s">
        <v>1523</v>
      </c>
      <c r="C300" s="203">
        <v>-24502527.98</v>
      </c>
      <c r="D300" s="203">
        <v>0</v>
      </c>
      <c r="E300" s="203">
        <v>686733.17</v>
      </c>
      <c r="F300" s="203">
        <v>-686733.17</v>
      </c>
      <c r="G300" s="203">
        <v>-25189261.149999999</v>
      </c>
    </row>
    <row r="301" spans="1:7">
      <c r="A301" s="208" t="s">
        <v>1524</v>
      </c>
      <c r="B301" s="208" t="s">
        <v>1525</v>
      </c>
      <c r="C301" s="203">
        <v>-9418687.4199999999</v>
      </c>
      <c r="D301" s="203">
        <v>0</v>
      </c>
      <c r="E301" s="203">
        <v>73099.240000000005</v>
      </c>
      <c r="F301" s="203">
        <v>-73099.240000000005</v>
      </c>
      <c r="G301" s="203">
        <v>-9491786.6600000001</v>
      </c>
    </row>
    <row r="302" spans="1:7">
      <c r="A302" s="208" t="s">
        <v>1526</v>
      </c>
      <c r="B302" s="208" t="s">
        <v>1527</v>
      </c>
      <c r="C302" s="203">
        <v>-122863.47</v>
      </c>
      <c r="D302" s="203">
        <v>0</v>
      </c>
      <c r="E302" s="203">
        <v>3320.55</v>
      </c>
      <c r="F302" s="203">
        <v>-3320.55</v>
      </c>
      <c r="G302" s="203">
        <v>-126184.02</v>
      </c>
    </row>
    <row r="303" spans="1:7">
      <c r="A303" s="208" t="s">
        <v>1528</v>
      </c>
      <c r="B303" s="208" t="s">
        <v>1529</v>
      </c>
      <c r="C303" s="203">
        <v>-2080878.63</v>
      </c>
      <c r="D303" s="203">
        <v>207553.55</v>
      </c>
      <c r="E303" s="203">
        <v>18365.919999999998</v>
      </c>
      <c r="F303" s="203">
        <v>189187.63</v>
      </c>
      <c r="G303" s="203">
        <v>-1891691</v>
      </c>
    </row>
    <row r="304" spans="1:7">
      <c r="A304" s="208" t="s">
        <v>1530</v>
      </c>
      <c r="B304" s="208" t="s">
        <v>1531</v>
      </c>
      <c r="C304" s="203">
        <v>-57780.81</v>
      </c>
      <c r="D304" s="203">
        <v>0</v>
      </c>
      <c r="E304" s="203">
        <v>2465.7600000000002</v>
      </c>
      <c r="F304" s="203">
        <v>-2465.7600000000002</v>
      </c>
      <c r="G304" s="203">
        <v>-60246.57</v>
      </c>
    </row>
    <row r="305" spans="1:7">
      <c r="A305" s="208" t="s">
        <v>1532</v>
      </c>
      <c r="B305" s="208" t="s">
        <v>1533</v>
      </c>
      <c r="C305" s="203">
        <v>-150902511.84</v>
      </c>
      <c r="D305" s="203">
        <v>0</v>
      </c>
      <c r="E305" s="203">
        <v>2404702.71</v>
      </c>
      <c r="F305" s="203">
        <v>-2404702.71</v>
      </c>
      <c r="G305" s="203">
        <v>-153307214.55000001</v>
      </c>
    </row>
    <row r="306" spans="1:7">
      <c r="A306" s="208" t="s">
        <v>1534</v>
      </c>
      <c r="B306" s="208" t="s">
        <v>1535</v>
      </c>
      <c r="C306" s="203">
        <v>-344178.92</v>
      </c>
      <c r="D306" s="203">
        <v>0</v>
      </c>
      <c r="E306" s="203">
        <v>3012.36</v>
      </c>
      <c r="F306" s="203">
        <v>-3012.36</v>
      </c>
      <c r="G306" s="203">
        <v>-347191.28</v>
      </c>
    </row>
    <row r="307" spans="1:7">
      <c r="A307" s="208" t="s">
        <v>1536</v>
      </c>
      <c r="B307" s="208" t="s">
        <v>1537</v>
      </c>
      <c r="C307" s="203">
        <v>-28708517.260000002</v>
      </c>
      <c r="D307" s="203">
        <v>0</v>
      </c>
      <c r="E307" s="203">
        <v>978207.7</v>
      </c>
      <c r="F307" s="203">
        <v>-978207.7</v>
      </c>
      <c r="G307" s="203">
        <v>-29686724.960000001</v>
      </c>
    </row>
    <row r="308" spans="1:7">
      <c r="A308" s="208" t="s">
        <v>1538</v>
      </c>
      <c r="B308" s="208" t="s">
        <v>1539</v>
      </c>
      <c r="C308" s="203">
        <v>-7906380.2599999998</v>
      </c>
      <c r="D308" s="203">
        <v>0</v>
      </c>
      <c r="E308" s="203">
        <v>88427.9</v>
      </c>
      <c r="F308" s="203">
        <v>-88427.9</v>
      </c>
      <c r="G308" s="203">
        <v>-7994808.1600000001</v>
      </c>
    </row>
    <row r="309" spans="1:7">
      <c r="A309" s="208" t="s">
        <v>1540</v>
      </c>
      <c r="B309" s="208" t="s">
        <v>1541</v>
      </c>
      <c r="C309" s="203">
        <v>20946767.32</v>
      </c>
      <c r="D309" s="203">
        <v>2276000</v>
      </c>
      <c r="E309" s="203">
        <v>605641.92000000004</v>
      </c>
      <c r="F309" s="203">
        <v>1670358.08</v>
      </c>
      <c r="G309" s="203">
        <v>22617125.399999999</v>
      </c>
    </row>
    <row r="310" spans="1:7">
      <c r="A310" s="208" t="s">
        <v>1542</v>
      </c>
      <c r="B310" s="208" t="s">
        <v>1543</v>
      </c>
      <c r="C310" s="203">
        <v>20946767.32</v>
      </c>
      <c r="D310" s="203">
        <v>2276000</v>
      </c>
      <c r="E310" s="203">
        <v>605641.92000000004</v>
      </c>
      <c r="F310" s="203">
        <v>1670358.08</v>
      </c>
      <c r="G310" s="203">
        <v>22617125.399999999</v>
      </c>
    </row>
    <row r="311" spans="1:7">
      <c r="A311" s="208" t="s">
        <v>1544</v>
      </c>
      <c r="B311" s="208" t="s">
        <v>1545</v>
      </c>
      <c r="C311" s="203">
        <v>20946767.32</v>
      </c>
      <c r="D311" s="203">
        <v>2276000</v>
      </c>
      <c r="E311" s="203">
        <v>605641.92000000004</v>
      </c>
      <c r="F311" s="203">
        <v>1670358.08</v>
      </c>
      <c r="G311" s="203">
        <v>22617125.399999999</v>
      </c>
    </row>
    <row r="312" spans="1:7">
      <c r="A312" s="208" t="s">
        <v>1546</v>
      </c>
      <c r="B312" s="208" t="s">
        <v>1286</v>
      </c>
      <c r="C312" s="203">
        <v>51590080</v>
      </c>
      <c r="D312" s="203">
        <v>2276000</v>
      </c>
      <c r="E312" s="203">
        <v>0</v>
      </c>
      <c r="F312" s="203">
        <v>2276000</v>
      </c>
      <c r="G312" s="203">
        <v>53866080</v>
      </c>
    </row>
    <row r="313" spans="1:7">
      <c r="A313" s="208" t="s">
        <v>1547</v>
      </c>
      <c r="B313" s="208" t="s">
        <v>1286</v>
      </c>
      <c r="C313" s="203">
        <v>51590080</v>
      </c>
      <c r="D313" s="203">
        <v>2276000</v>
      </c>
      <c r="E313" s="203">
        <v>0</v>
      </c>
      <c r="F313" s="203">
        <v>2276000</v>
      </c>
      <c r="G313" s="203">
        <v>53866080</v>
      </c>
    </row>
    <row r="314" spans="1:7">
      <c r="A314" s="208" t="s">
        <v>1548</v>
      </c>
      <c r="B314" s="208" t="s">
        <v>1549</v>
      </c>
      <c r="C314" s="203">
        <v>51590080</v>
      </c>
      <c r="D314" s="203">
        <v>2276000</v>
      </c>
      <c r="E314" s="203">
        <v>0</v>
      </c>
      <c r="F314" s="203">
        <v>2276000</v>
      </c>
      <c r="G314" s="203">
        <v>53866080</v>
      </c>
    </row>
    <row r="315" spans="1:7">
      <c r="A315" s="208" t="s">
        <v>1550</v>
      </c>
      <c r="B315" s="208" t="s">
        <v>1295</v>
      </c>
      <c r="C315" s="203">
        <v>-30643312.68</v>
      </c>
      <c r="D315" s="203">
        <v>0</v>
      </c>
      <c r="E315" s="203">
        <v>605641.92000000004</v>
      </c>
      <c r="F315" s="203">
        <v>-605641.92000000004</v>
      </c>
      <c r="G315" s="203">
        <v>-31248954.600000001</v>
      </c>
    </row>
    <row r="316" spans="1:7">
      <c r="A316" s="208" t="s">
        <v>1551</v>
      </c>
      <c r="B316" s="208" t="s">
        <v>1295</v>
      </c>
      <c r="C316" s="203">
        <v>-30643312.68</v>
      </c>
      <c r="D316" s="203">
        <v>0</v>
      </c>
      <c r="E316" s="203">
        <v>605641.92000000004</v>
      </c>
      <c r="F316" s="203">
        <v>-605641.92000000004</v>
      </c>
      <c r="G316" s="203">
        <v>-31248954.600000001</v>
      </c>
    </row>
    <row r="317" spans="1:7">
      <c r="A317" s="208" t="s">
        <v>1552</v>
      </c>
      <c r="B317" s="208" t="s">
        <v>1553</v>
      </c>
      <c r="C317" s="203">
        <v>-30643312.68</v>
      </c>
      <c r="D317" s="203">
        <v>0</v>
      </c>
      <c r="E317" s="203">
        <v>605641.92000000004</v>
      </c>
      <c r="F317" s="203">
        <v>-605641.92000000004</v>
      </c>
      <c r="G317" s="203">
        <v>-31248954.600000001</v>
      </c>
    </row>
    <row r="318" spans="1:7">
      <c r="A318" s="208" t="s">
        <v>1554</v>
      </c>
      <c r="B318" s="208" t="s">
        <v>1555</v>
      </c>
      <c r="C318" s="203">
        <v>87013539.739999995</v>
      </c>
      <c r="D318" s="203">
        <v>0</v>
      </c>
      <c r="E318" s="203">
        <v>0</v>
      </c>
      <c r="F318" s="203">
        <v>0</v>
      </c>
      <c r="G318" s="203">
        <v>87013539.739999995</v>
      </c>
    </row>
    <row r="319" spans="1:7">
      <c r="A319" s="208" t="s">
        <v>1556</v>
      </c>
      <c r="B319" s="208" t="s">
        <v>1557</v>
      </c>
      <c r="C319" s="203">
        <v>87013539.739999995</v>
      </c>
      <c r="D319" s="203">
        <v>0</v>
      </c>
      <c r="E319" s="203">
        <v>0</v>
      </c>
      <c r="F319" s="203">
        <v>0</v>
      </c>
      <c r="G319" s="203">
        <v>87013539.739999995</v>
      </c>
    </row>
    <row r="320" spans="1:7">
      <c r="A320" s="208" t="s">
        <v>1558</v>
      </c>
      <c r="B320" s="208" t="s">
        <v>1559</v>
      </c>
      <c r="C320" s="203">
        <v>87013539.739999995</v>
      </c>
      <c r="D320" s="203">
        <v>0</v>
      </c>
      <c r="E320" s="203">
        <v>0</v>
      </c>
      <c r="F320" s="203">
        <v>0</v>
      </c>
      <c r="G320" s="203">
        <v>87013539.739999995</v>
      </c>
    </row>
    <row r="321" spans="1:7">
      <c r="A321" s="208" t="s">
        <v>1560</v>
      </c>
      <c r="B321" s="208" t="s">
        <v>1559</v>
      </c>
      <c r="C321" s="203">
        <v>87013539.739999995</v>
      </c>
      <c r="D321" s="203">
        <v>0</v>
      </c>
      <c r="E321" s="203">
        <v>0</v>
      </c>
      <c r="F321" s="203">
        <v>0</v>
      </c>
      <c r="G321" s="203">
        <v>87013539.739999995</v>
      </c>
    </row>
    <row r="322" spans="1:7">
      <c r="A322" s="208" t="s">
        <v>1561</v>
      </c>
      <c r="B322" s="208" t="s">
        <v>1559</v>
      </c>
      <c r="C322" s="203">
        <v>87013539.739999995</v>
      </c>
      <c r="D322" s="203">
        <v>0</v>
      </c>
      <c r="E322" s="203">
        <v>0</v>
      </c>
      <c r="F322" s="203">
        <v>0</v>
      </c>
      <c r="G322" s="203">
        <v>87013539.739999995</v>
      </c>
    </row>
    <row r="323" spans="1:7">
      <c r="A323" s="208" t="s">
        <v>1562</v>
      </c>
      <c r="B323" s="208" t="s">
        <v>1559</v>
      </c>
      <c r="C323" s="203">
        <v>87013539.739999995</v>
      </c>
      <c r="D323" s="203">
        <v>0</v>
      </c>
      <c r="E323" s="203">
        <v>0</v>
      </c>
      <c r="F323" s="203">
        <v>0</v>
      </c>
      <c r="G323" s="203">
        <v>87013539.739999995</v>
      </c>
    </row>
    <row r="324" spans="1:7">
      <c r="A324" s="208" t="s">
        <v>1563</v>
      </c>
      <c r="B324" s="208" t="s">
        <v>1564</v>
      </c>
      <c r="C324" s="203">
        <v>141764345</v>
      </c>
      <c r="D324" s="203">
        <v>0</v>
      </c>
      <c r="E324" s="203">
        <v>0</v>
      </c>
      <c r="F324" s="203">
        <v>0</v>
      </c>
      <c r="G324" s="203">
        <v>141764345</v>
      </c>
    </row>
    <row r="325" spans="1:7">
      <c r="A325" s="208" t="s">
        <v>1565</v>
      </c>
      <c r="B325" s="208" t="s">
        <v>1566</v>
      </c>
      <c r="C325" s="203">
        <v>141764345</v>
      </c>
      <c r="D325" s="203">
        <v>0</v>
      </c>
      <c r="E325" s="203">
        <v>0</v>
      </c>
      <c r="F325" s="203">
        <v>0</v>
      </c>
      <c r="G325" s="203">
        <v>141764345</v>
      </c>
    </row>
    <row r="326" spans="1:7">
      <c r="A326" s="208" t="s">
        <v>1567</v>
      </c>
      <c r="B326" s="208" t="s">
        <v>1568</v>
      </c>
      <c r="C326" s="203">
        <v>29852345</v>
      </c>
      <c r="D326" s="203">
        <v>0</v>
      </c>
      <c r="E326" s="203">
        <v>0</v>
      </c>
      <c r="F326" s="203">
        <v>0</v>
      </c>
      <c r="G326" s="203">
        <v>29852345</v>
      </c>
    </row>
    <row r="327" spans="1:7">
      <c r="A327" s="208" t="s">
        <v>1569</v>
      </c>
      <c r="B327" s="208" t="s">
        <v>1568</v>
      </c>
      <c r="C327" s="203">
        <v>29852345</v>
      </c>
      <c r="D327" s="203">
        <v>0</v>
      </c>
      <c r="E327" s="203">
        <v>0</v>
      </c>
      <c r="F327" s="203">
        <v>0</v>
      </c>
      <c r="G327" s="203">
        <v>29852345</v>
      </c>
    </row>
    <row r="328" spans="1:7">
      <c r="A328" s="208" t="s">
        <v>1570</v>
      </c>
      <c r="B328" s="208" t="s">
        <v>1568</v>
      </c>
      <c r="C328" s="203">
        <v>29852345</v>
      </c>
      <c r="D328" s="203">
        <v>0</v>
      </c>
      <c r="E328" s="203">
        <v>0</v>
      </c>
      <c r="F328" s="203">
        <v>0</v>
      </c>
      <c r="G328" s="203">
        <v>29852345</v>
      </c>
    </row>
    <row r="329" spans="1:7">
      <c r="A329" s="208" t="s">
        <v>1571</v>
      </c>
      <c r="B329" s="208" t="s">
        <v>1572</v>
      </c>
      <c r="C329" s="203">
        <v>29852345</v>
      </c>
      <c r="D329" s="203">
        <v>0</v>
      </c>
      <c r="E329" s="203">
        <v>0</v>
      </c>
      <c r="F329" s="203">
        <v>0</v>
      </c>
      <c r="G329" s="203">
        <v>29852345</v>
      </c>
    </row>
    <row r="330" spans="1:7">
      <c r="A330" s="208" t="s">
        <v>1573</v>
      </c>
      <c r="B330" s="208" t="s">
        <v>1574</v>
      </c>
      <c r="C330" s="203">
        <v>111912000</v>
      </c>
      <c r="D330" s="203">
        <v>0</v>
      </c>
      <c r="E330" s="203">
        <v>0</v>
      </c>
      <c r="F330" s="203">
        <v>0</v>
      </c>
      <c r="G330" s="203">
        <v>111912000</v>
      </c>
    </row>
    <row r="331" spans="1:7">
      <c r="A331" s="208" t="s">
        <v>1575</v>
      </c>
      <c r="B331" s="208" t="s">
        <v>1574</v>
      </c>
      <c r="C331" s="203">
        <v>111912000</v>
      </c>
      <c r="D331" s="203">
        <v>0</v>
      </c>
      <c r="E331" s="203">
        <v>0</v>
      </c>
      <c r="F331" s="203">
        <v>0</v>
      </c>
      <c r="G331" s="203">
        <v>111912000</v>
      </c>
    </row>
    <row r="332" spans="1:7">
      <c r="A332" s="208" t="s">
        <v>1576</v>
      </c>
      <c r="B332" s="208" t="s">
        <v>1574</v>
      </c>
      <c r="C332" s="203">
        <v>111912000</v>
      </c>
      <c r="D332" s="203">
        <v>0</v>
      </c>
      <c r="E332" s="203">
        <v>0</v>
      </c>
      <c r="F332" s="203">
        <v>0</v>
      </c>
      <c r="G332" s="203">
        <v>111912000</v>
      </c>
    </row>
    <row r="333" spans="1:7">
      <c r="A333" s="208" t="s">
        <v>1577</v>
      </c>
      <c r="B333" s="208" t="s">
        <v>1578</v>
      </c>
      <c r="C333" s="203">
        <v>111912000</v>
      </c>
      <c r="D333" s="203">
        <v>0</v>
      </c>
      <c r="E333" s="203">
        <v>0</v>
      </c>
      <c r="F333" s="203">
        <v>0</v>
      </c>
      <c r="G333" s="203">
        <v>111912000</v>
      </c>
    </row>
    <row r="334" spans="1:7">
      <c r="A334" s="208" t="s">
        <v>1579</v>
      </c>
      <c r="B334" s="208" t="s">
        <v>1580</v>
      </c>
      <c r="C334" s="203">
        <v>7110652114.9799995</v>
      </c>
      <c r="D334" s="203">
        <v>171003787.30000001</v>
      </c>
      <c r="E334" s="203">
        <v>266577923.16999999</v>
      </c>
      <c r="F334" s="203">
        <v>-95574135.870000005</v>
      </c>
      <c r="G334" s="203">
        <v>7015077979.1099997</v>
      </c>
    </row>
    <row r="335" spans="1:7">
      <c r="A335" s="208" t="s">
        <v>1581</v>
      </c>
      <c r="B335" s="208" t="s">
        <v>1582</v>
      </c>
      <c r="C335" s="203">
        <v>7110652114.9799995</v>
      </c>
      <c r="D335" s="203">
        <v>171003787.30000001</v>
      </c>
      <c r="E335" s="203">
        <v>266577923.16999999</v>
      </c>
      <c r="F335" s="203">
        <v>-95574135.870000005</v>
      </c>
      <c r="G335" s="203">
        <v>7015077979.1099997</v>
      </c>
    </row>
    <row r="336" spans="1:7">
      <c r="A336" s="208" t="s">
        <v>1583</v>
      </c>
      <c r="B336" s="208" t="s">
        <v>1286</v>
      </c>
      <c r="C336" s="203">
        <v>14997519993.940001</v>
      </c>
      <c r="D336" s="203">
        <v>131478090.89</v>
      </c>
      <c r="E336" s="203">
        <v>0</v>
      </c>
      <c r="F336" s="203">
        <v>131478090.89</v>
      </c>
      <c r="G336" s="203">
        <v>15128998084.83</v>
      </c>
    </row>
    <row r="337" spans="1:7">
      <c r="A337" s="208" t="s">
        <v>1584</v>
      </c>
      <c r="B337" s="208" t="s">
        <v>1286</v>
      </c>
      <c r="C337" s="203">
        <v>14997519993.940001</v>
      </c>
      <c r="D337" s="203">
        <v>131478090.89</v>
      </c>
      <c r="E337" s="203">
        <v>0</v>
      </c>
      <c r="F337" s="203">
        <v>131478090.89</v>
      </c>
      <c r="G337" s="203">
        <v>15128998084.83</v>
      </c>
    </row>
    <row r="338" spans="1:7">
      <c r="A338" s="208" t="s">
        <v>1585</v>
      </c>
      <c r="B338" s="208" t="s">
        <v>1286</v>
      </c>
      <c r="C338" s="203">
        <v>14997519993.940001</v>
      </c>
      <c r="D338" s="203">
        <v>131478090.89</v>
      </c>
      <c r="E338" s="203">
        <v>0</v>
      </c>
      <c r="F338" s="203">
        <v>131478090.89</v>
      </c>
      <c r="G338" s="203">
        <v>15128998084.83</v>
      </c>
    </row>
    <row r="339" spans="1:7">
      <c r="A339" s="208" t="s">
        <v>1586</v>
      </c>
      <c r="B339" s="208" t="s">
        <v>1587</v>
      </c>
      <c r="C339" s="203">
        <v>7883484519.4499998</v>
      </c>
      <c r="D339" s="203">
        <v>39795900.009999998</v>
      </c>
      <c r="E339" s="203">
        <v>0</v>
      </c>
      <c r="F339" s="203">
        <v>39795900.009999998</v>
      </c>
      <c r="G339" s="203">
        <v>7923280419.46</v>
      </c>
    </row>
    <row r="340" spans="1:7">
      <c r="A340" s="208" t="s">
        <v>1588</v>
      </c>
      <c r="B340" s="208" t="s">
        <v>1589</v>
      </c>
      <c r="C340" s="203">
        <v>7114035474.4899998</v>
      </c>
      <c r="D340" s="203">
        <v>91682190.879999995</v>
      </c>
      <c r="E340" s="203">
        <v>0</v>
      </c>
      <c r="F340" s="203">
        <v>91682190.879999995</v>
      </c>
      <c r="G340" s="203">
        <v>7205717665.3699999</v>
      </c>
    </row>
    <row r="341" spans="1:7">
      <c r="A341" s="208" t="s">
        <v>1590</v>
      </c>
      <c r="B341" s="208" t="s">
        <v>1591</v>
      </c>
      <c r="C341" s="203">
        <v>-11230860213.6</v>
      </c>
      <c r="D341" s="203">
        <v>39525696.409999996</v>
      </c>
      <c r="E341" s="203">
        <v>227052897.66</v>
      </c>
      <c r="F341" s="203">
        <v>-187527201.25</v>
      </c>
      <c r="G341" s="203">
        <v>-11418387414.85</v>
      </c>
    </row>
    <row r="342" spans="1:7">
      <c r="A342" s="208" t="s">
        <v>1592</v>
      </c>
      <c r="B342" s="208" t="s">
        <v>1591</v>
      </c>
      <c r="C342" s="203">
        <v>-11230860213.6</v>
      </c>
      <c r="D342" s="203">
        <v>39525696.409999996</v>
      </c>
      <c r="E342" s="203">
        <v>227052897.66</v>
      </c>
      <c r="F342" s="203">
        <v>-187527201.25</v>
      </c>
      <c r="G342" s="203">
        <v>-11418387414.85</v>
      </c>
    </row>
    <row r="343" spans="1:7">
      <c r="A343" s="208" t="s">
        <v>1593</v>
      </c>
      <c r="B343" s="208" t="s">
        <v>1591</v>
      </c>
      <c r="C343" s="203">
        <v>-11230860213.6</v>
      </c>
      <c r="D343" s="203">
        <v>39525696.409999996</v>
      </c>
      <c r="E343" s="203">
        <v>227052897.66</v>
      </c>
      <c r="F343" s="203">
        <v>-187527201.25</v>
      </c>
      <c r="G343" s="203">
        <v>-11418387414.85</v>
      </c>
    </row>
    <row r="344" spans="1:7">
      <c r="A344" s="208" t="s">
        <v>1594</v>
      </c>
      <c r="B344" s="208" t="s">
        <v>1595</v>
      </c>
      <c r="C344" s="203">
        <v>-7608714484.5</v>
      </c>
      <c r="D344" s="203">
        <v>39525696.409999996</v>
      </c>
      <c r="E344" s="203">
        <v>72926224.900000006</v>
      </c>
      <c r="F344" s="203">
        <v>-33400528.489999998</v>
      </c>
      <c r="G344" s="203">
        <v>-7642115012.9899998</v>
      </c>
    </row>
    <row r="345" spans="1:7">
      <c r="A345" s="208" t="s">
        <v>1596</v>
      </c>
      <c r="B345" s="208" t="s">
        <v>1597</v>
      </c>
      <c r="C345" s="203">
        <v>-3622145729.0999999</v>
      </c>
      <c r="D345" s="203">
        <v>0</v>
      </c>
      <c r="E345" s="203">
        <v>154126672.75999999</v>
      </c>
      <c r="F345" s="203">
        <v>-154126672.75999999</v>
      </c>
      <c r="G345" s="203">
        <v>-3776272401.8600001</v>
      </c>
    </row>
    <row r="346" spans="1:7">
      <c r="A346" s="208" t="s">
        <v>1598</v>
      </c>
      <c r="B346" s="208" t="s">
        <v>1599</v>
      </c>
      <c r="C346" s="203">
        <v>3343992334.6399999</v>
      </c>
      <c r="D346" s="203">
        <v>0</v>
      </c>
      <c r="E346" s="203">
        <v>39525025.509999998</v>
      </c>
      <c r="F346" s="203">
        <v>-39525025.509999998</v>
      </c>
      <c r="G346" s="203">
        <v>3304467309.1300001</v>
      </c>
    </row>
    <row r="347" spans="1:7">
      <c r="A347" s="208" t="s">
        <v>1600</v>
      </c>
      <c r="B347" s="208" t="s">
        <v>1599</v>
      </c>
      <c r="C347" s="203">
        <v>3343992334.6399999</v>
      </c>
      <c r="D347" s="203">
        <v>0</v>
      </c>
      <c r="E347" s="203">
        <v>39525025.509999998</v>
      </c>
      <c r="F347" s="203">
        <v>-39525025.509999998</v>
      </c>
      <c r="G347" s="203">
        <v>3304467309.1300001</v>
      </c>
    </row>
    <row r="348" spans="1:7">
      <c r="A348" s="208" t="s">
        <v>1601</v>
      </c>
      <c r="B348" s="208" t="s">
        <v>1599</v>
      </c>
      <c r="C348" s="203">
        <v>3343992334.6399999</v>
      </c>
      <c r="D348" s="203">
        <v>0</v>
      </c>
      <c r="E348" s="203">
        <v>39525025.509999998</v>
      </c>
      <c r="F348" s="203">
        <v>-39525025.509999998</v>
      </c>
      <c r="G348" s="203">
        <v>3304467309.1300001</v>
      </c>
    </row>
    <row r="349" spans="1:7">
      <c r="A349" s="208" t="s">
        <v>1602</v>
      </c>
      <c r="B349" s="208" t="s">
        <v>1603</v>
      </c>
      <c r="C349" s="203">
        <v>3343992334.6399999</v>
      </c>
      <c r="D349" s="203">
        <v>0</v>
      </c>
      <c r="E349" s="203">
        <v>39525025.509999998</v>
      </c>
      <c r="F349" s="203">
        <v>-39525025.509999998</v>
      </c>
      <c r="G349" s="203">
        <v>3304467309.1300001</v>
      </c>
    </row>
    <row r="350" spans="1:7">
      <c r="A350" s="208" t="s">
        <v>1604</v>
      </c>
      <c r="B350" s="208" t="s">
        <v>1286</v>
      </c>
      <c r="C350" s="203">
        <v>4923147.24</v>
      </c>
      <c r="D350" s="203">
        <v>0</v>
      </c>
      <c r="E350" s="203">
        <v>0</v>
      </c>
      <c r="F350" s="203">
        <v>0</v>
      </c>
      <c r="G350" s="203">
        <v>4923147.24</v>
      </c>
    </row>
    <row r="351" spans="1:7">
      <c r="A351" s="208" t="s">
        <v>1605</v>
      </c>
      <c r="B351" s="208" t="s">
        <v>1286</v>
      </c>
      <c r="C351" s="203">
        <v>4923147.24</v>
      </c>
      <c r="D351" s="203">
        <v>0</v>
      </c>
      <c r="E351" s="203">
        <v>0</v>
      </c>
      <c r="F351" s="203">
        <v>0</v>
      </c>
      <c r="G351" s="203">
        <v>4923147.24</v>
      </c>
    </row>
    <row r="352" spans="1:7">
      <c r="A352" s="208" t="s">
        <v>1606</v>
      </c>
      <c r="B352" s="208" t="s">
        <v>1286</v>
      </c>
      <c r="C352" s="203">
        <v>4923147.24</v>
      </c>
      <c r="D352" s="203">
        <v>0</v>
      </c>
      <c r="E352" s="203">
        <v>0</v>
      </c>
      <c r="F352" s="203">
        <v>0</v>
      </c>
      <c r="G352" s="203">
        <v>4923147.24</v>
      </c>
    </row>
    <row r="353" spans="1:7">
      <c r="A353" s="208" t="s">
        <v>1607</v>
      </c>
      <c r="B353" s="208" t="s">
        <v>1608</v>
      </c>
      <c r="C353" s="203">
        <v>4923147.24</v>
      </c>
      <c r="D353" s="203">
        <v>0</v>
      </c>
      <c r="E353" s="203">
        <v>0</v>
      </c>
      <c r="F353" s="203">
        <v>0</v>
      </c>
      <c r="G353" s="203">
        <v>4923147.24</v>
      </c>
    </row>
    <row r="354" spans="1:7">
      <c r="A354" s="208" t="s">
        <v>1609</v>
      </c>
      <c r="B354" s="208" t="s">
        <v>1610</v>
      </c>
      <c r="C354" s="203">
        <v>-4923147.24</v>
      </c>
      <c r="D354" s="203">
        <v>0</v>
      </c>
      <c r="E354" s="203">
        <v>0</v>
      </c>
      <c r="F354" s="203">
        <v>0</v>
      </c>
      <c r="G354" s="203">
        <v>-4923147.24</v>
      </c>
    </row>
    <row r="355" spans="1:7">
      <c r="A355" s="208" t="s">
        <v>1611</v>
      </c>
      <c r="B355" s="208" t="s">
        <v>1610</v>
      </c>
      <c r="C355" s="203">
        <v>-4923147.24</v>
      </c>
      <c r="D355" s="203">
        <v>0</v>
      </c>
      <c r="E355" s="203">
        <v>0</v>
      </c>
      <c r="F355" s="203">
        <v>0</v>
      </c>
      <c r="G355" s="203">
        <v>-4923147.24</v>
      </c>
    </row>
    <row r="356" spans="1:7">
      <c r="A356" s="208" t="s">
        <v>1612</v>
      </c>
      <c r="B356" s="208" t="s">
        <v>1610</v>
      </c>
      <c r="C356" s="203">
        <v>-4923147.24</v>
      </c>
      <c r="D356" s="203">
        <v>0</v>
      </c>
      <c r="E356" s="203">
        <v>0</v>
      </c>
      <c r="F356" s="203">
        <v>0</v>
      </c>
      <c r="G356" s="203">
        <v>-4923147.24</v>
      </c>
    </row>
    <row r="357" spans="1:7">
      <c r="A357" s="208" t="s">
        <v>1613</v>
      </c>
      <c r="B357" s="208" t="s">
        <v>1614</v>
      </c>
      <c r="C357" s="203">
        <v>-4923147.24</v>
      </c>
      <c r="D357" s="203">
        <v>0</v>
      </c>
      <c r="E357" s="203">
        <v>0</v>
      </c>
      <c r="F357" s="203">
        <v>0</v>
      </c>
      <c r="G357" s="203">
        <v>-4923147.24</v>
      </c>
    </row>
    <row r="358" spans="1:7">
      <c r="A358" s="208" t="s">
        <v>1615</v>
      </c>
      <c r="B358" s="208" t="s">
        <v>1616</v>
      </c>
      <c r="C358" s="203">
        <v>11272130461.99</v>
      </c>
      <c r="D358" s="203">
        <v>452207114.58999997</v>
      </c>
      <c r="E358" s="203">
        <v>25792817.219999999</v>
      </c>
      <c r="F358" s="203">
        <v>426414297.37</v>
      </c>
      <c r="G358" s="203">
        <v>11698544759.360001</v>
      </c>
    </row>
    <row r="359" spans="1:7">
      <c r="A359" s="208" t="s">
        <v>1617</v>
      </c>
      <c r="B359" s="208" t="s">
        <v>1618</v>
      </c>
      <c r="C359" s="203">
        <v>8410643449.7600002</v>
      </c>
      <c r="D359" s="203">
        <v>417861127.56999999</v>
      </c>
      <c r="E359" s="203">
        <v>25698817.219999999</v>
      </c>
      <c r="F359" s="203">
        <v>392162310.35000002</v>
      </c>
      <c r="G359" s="203">
        <v>8802805760.1100006</v>
      </c>
    </row>
    <row r="360" spans="1:7">
      <c r="A360" s="208" t="s">
        <v>1619</v>
      </c>
      <c r="B360" s="208" t="s">
        <v>1620</v>
      </c>
      <c r="C360" s="203">
        <v>8410643449.7600002</v>
      </c>
      <c r="D360" s="203">
        <v>417861127.56999999</v>
      </c>
      <c r="E360" s="203">
        <v>25698817.219999999</v>
      </c>
      <c r="F360" s="203">
        <v>392162310.35000002</v>
      </c>
      <c r="G360" s="203">
        <v>8802805760.1100006</v>
      </c>
    </row>
    <row r="361" spans="1:7">
      <c r="A361" s="208" t="s">
        <v>1621</v>
      </c>
      <c r="B361" s="208" t="s">
        <v>1622</v>
      </c>
      <c r="C361" s="203">
        <v>8410643449.7600002</v>
      </c>
      <c r="D361" s="203">
        <v>417861127.56999999</v>
      </c>
      <c r="E361" s="203">
        <v>25698817.219999999</v>
      </c>
      <c r="F361" s="203">
        <v>392162310.35000002</v>
      </c>
      <c r="G361" s="203">
        <v>8802805760.1100006</v>
      </c>
    </row>
    <row r="362" spans="1:7">
      <c r="A362" s="208" t="s">
        <v>1623</v>
      </c>
      <c r="B362" s="208" t="s">
        <v>1622</v>
      </c>
      <c r="C362" s="203">
        <v>8410643449.7600002</v>
      </c>
      <c r="D362" s="203">
        <v>417861127.56999999</v>
      </c>
      <c r="E362" s="203">
        <v>25698817.219999999</v>
      </c>
      <c r="F362" s="203">
        <v>392162310.35000002</v>
      </c>
      <c r="G362" s="203">
        <v>8802805760.1100006</v>
      </c>
    </row>
    <row r="363" spans="1:7">
      <c r="A363" s="208" t="s">
        <v>1624</v>
      </c>
      <c r="B363" s="208" t="s">
        <v>1625</v>
      </c>
      <c r="C363" s="203">
        <v>8410643449.7600002</v>
      </c>
      <c r="D363" s="203">
        <v>417861127.56999999</v>
      </c>
      <c r="E363" s="203">
        <v>25698817.219999999</v>
      </c>
      <c r="F363" s="203">
        <v>392162310.35000002</v>
      </c>
      <c r="G363" s="203">
        <v>8802805760.1100006</v>
      </c>
    </row>
    <row r="364" spans="1:7">
      <c r="A364" s="208" t="s">
        <v>1626</v>
      </c>
      <c r="B364" s="208" t="s">
        <v>1627</v>
      </c>
      <c r="C364" s="203">
        <v>2861487012.23</v>
      </c>
      <c r="D364" s="203">
        <v>34345987.020000003</v>
      </c>
      <c r="E364" s="203">
        <v>94000</v>
      </c>
      <c r="F364" s="203">
        <v>34251987.020000003</v>
      </c>
      <c r="G364" s="203">
        <v>2895738999.25</v>
      </c>
    </row>
    <row r="365" spans="1:7">
      <c r="A365" s="208" t="s">
        <v>1628</v>
      </c>
      <c r="B365" s="208" t="s">
        <v>1629</v>
      </c>
      <c r="C365" s="203">
        <v>2861487012.23</v>
      </c>
      <c r="D365" s="203">
        <v>34345987.020000003</v>
      </c>
      <c r="E365" s="203">
        <v>94000</v>
      </c>
      <c r="F365" s="203">
        <v>34251987.020000003</v>
      </c>
      <c r="G365" s="203">
        <v>2895738999.25</v>
      </c>
    </row>
    <row r="366" spans="1:7">
      <c r="A366" s="208" t="s">
        <v>1630</v>
      </c>
      <c r="B366" s="208" t="s">
        <v>1629</v>
      </c>
      <c r="C366" s="203">
        <v>2861487012.23</v>
      </c>
      <c r="D366" s="203">
        <v>34345987.020000003</v>
      </c>
      <c r="E366" s="203">
        <v>94000</v>
      </c>
      <c r="F366" s="203">
        <v>34251987.020000003</v>
      </c>
      <c r="G366" s="203">
        <v>2895738999.25</v>
      </c>
    </row>
    <row r="367" spans="1:7">
      <c r="A367" s="208" t="s">
        <v>1631</v>
      </c>
      <c r="B367" s="208" t="s">
        <v>1629</v>
      </c>
      <c r="C367" s="203">
        <v>2861487012.23</v>
      </c>
      <c r="D367" s="203">
        <v>34345987.020000003</v>
      </c>
      <c r="E367" s="203">
        <v>94000</v>
      </c>
      <c r="F367" s="203">
        <v>34251987.020000003</v>
      </c>
      <c r="G367" s="203">
        <v>2895738999.25</v>
      </c>
    </row>
    <row r="368" spans="1:7">
      <c r="A368" s="208" t="s">
        <v>1632</v>
      </c>
      <c r="B368" s="208" t="s">
        <v>1633</v>
      </c>
      <c r="C368" s="203">
        <v>2861487012.23</v>
      </c>
      <c r="D368" s="203">
        <v>34345987.020000003</v>
      </c>
      <c r="E368" s="203">
        <v>94000</v>
      </c>
      <c r="F368" s="203">
        <v>34251987.020000003</v>
      </c>
      <c r="G368" s="203">
        <v>2895738999.25</v>
      </c>
    </row>
    <row r="369" spans="1:7">
      <c r="A369" s="208" t="s">
        <v>1634</v>
      </c>
      <c r="B369" s="208" t="s">
        <v>1635</v>
      </c>
      <c r="C369" s="203">
        <v>4132561554.3400002</v>
      </c>
      <c r="D369" s="203">
        <v>980557.8</v>
      </c>
      <c r="E369" s="203">
        <v>0</v>
      </c>
      <c r="F369" s="203">
        <v>980557.8</v>
      </c>
      <c r="G369" s="203">
        <v>4133542112.1399999</v>
      </c>
    </row>
    <row r="370" spans="1:7">
      <c r="A370" s="208" t="s">
        <v>1636</v>
      </c>
      <c r="B370" s="208" t="s">
        <v>1637</v>
      </c>
      <c r="C370" s="203">
        <v>4132561554.3400002</v>
      </c>
      <c r="D370" s="203">
        <v>980557.8</v>
      </c>
      <c r="E370" s="203">
        <v>0</v>
      </c>
      <c r="F370" s="203">
        <v>980557.8</v>
      </c>
      <c r="G370" s="203">
        <v>4133542112.1399999</v>
      </c>
    </row>
    <row r="371" spans="1:7">
      <c r="A371" s="208" t="s">
        <v>1638</v>
      </c>
      <c r="B371" s="208" t="s">
        <v>1639</v>
      </c>
      <c r="C371" s="203">
        <v>4132561554.3400002</v>
      </c>
      <c r="D371" s="203">
        <v>980557.8</v>
      </c>
      <c r="E371" s="203">
        <v>0</v>
      </c>
      <c r="F371" s="203">
        <v>980557.8</v>
      </c>
      <c r="G371" s="203">
        <v>4133542112.1399999</v>
      </c>
    </row>
    <row r="372" spans="1:7">
      <c r="A372" s="208" t="s">
        <v>1640</v>
      </c>
      <c r="B372" s="208" t="s">
        <v>1639</v>
      </c>
      <c r="C372" s="203">
        <v>4132561554.3400002</v>
      </c>
      <c r="D372" s="203">
        <v>980557.8</v>
      </c>
      <c r="E372" s="203">
        <v>0</v>
      </c>
      <c r="F372" s="203">
        <v>980557.8</v>
      </c>
      <c r="G372" s="203">
        <v>4133542112.1399999</v>
      </c>
    </row>
    <row r="373" spans="1:7">
      <c r="A373" s="208" t="s">
        <v>1641</v>
      </c>
      <c r="B373" s="208" t="s">
        <v>1639</v>
      </c>
      <c r="C373" s="203">
        <v>4132561554.3400002</v>
      </c>
      <c r="D373" s="203">
        <v>980557.8</v>
      </c>
      <c r="E373" s="203">
        <v>0</v>
      </c>
      <c r="F373" s="203">
        <v>980557.8</v>
      </c>
      <c r="G373" s="203">
        <v>4133542112.1399999</v>
      </c>
    </row>
    <row r="374" spans="1:7">
      <c r="A374" s="208" t="s">
        <v>1642</v>
      </c>
      <c r="B374" s="208" t="s">
        <v>1639</v>
      </c>
      <c r="C374" s="203">
        <v>4132561554.3400002</v>
      </c>
      <c r="D374" s="203">
        <v>980557.8</v>
      </c>
      <c r="E374" s="203">
        <v>0</v>
      </c>
      <c r="F374" s="203">
        <v>980557.8</v>
      </c>
      <c r="G374" s="203">
        <v>4133542112.1399999</v>
      </c>
    </row>
    <row r="375" spans="1:7">
      <c r="A375" s="208" t="s">
        <v>1643</v>
      </c>
      <c r="B375" s="208" t="s">
        <v>1644</v>
      </c>
      <c r="C375" s="203">
        <v>4132561554.3400002</v>
      </c>
      <c r="D375" s="203">
        <v>980557.8</v>
      </c>
      <c r="E375" s="203">
        <v>0</v>
      </c>
      <c r="F375" s="203">
        <v>980557.8</v>
      </c>
      <c r="G375" s="203">
        <v>4133542112.1399999</v>
      </c>
    </row>
    <row r="376" spans="1:7">
      <c r="A376" s="208" t="s">
        <v>1645</v>
      </c>
      <c r="B376" s="208" t="s">
        <v>1646</v>
      </c>
      <c r="C376" s="203">
        <v>55128687581.589996</v>
      </c>
      <c r="D376" s="203">
        <v>9397486956.0699997</v>
      </c>
      <c r="E376" s="203">
        <v>12501961067.719999</v>
      </c>
      <c r="F376" s="203">
        <v>3104474111.6500001</v>
      </c>
      <c r="G376" s="203">
        <v>58233161693.239998</v>
      </c>
    </row>
    <row r="377" spans="1:7">
      <c r="A377" s="208" t="s">
        <v>1647</v>
      </c>
      <c r="B377" s="208" t="s">
        <v>517</v>
      </c>
      <c r="C377" s="203">
        <v>55128687581.589996</v>
      </c>
      <c r="D377" s="203">
        <v>9397486956.0699997</v>
      </c>
      <c r="E377" s="203">
        <v>12501961067.719999</v>
      </c>
      <c r="F377" s="203">
        <v>3104474111.6500001</v>
      </c>
      <c r="G377" s="203">
        <v>58233161693.239998</v>
      </c>
    </row>
    <row r="378" spans="1:7">
      <c r="A378" s="208" t="s">
        <v>1648</v>
      </c>
      <c r="B378" s="208" t="s">
        <v>698</v>
      </c>
      <c r="C378" s="203">
        <v>55128687581.589996</v>
      </c>
      <c r="D378" s="203">
        <v>9397486956.0699997</v>
      </c>
      <c r="E378" s="203">
        <v>12501961067.719999</v>
      </c>
      <c r="F378" s="203">
        <v>3104474111.6500001</v>
      </c>
      <c r="G378" s="203">
        <v>58233161693.239998</v>
      </c>
    </row>
    <row r="379" spans="1:7">
      <c r="A379" s="208" t="s">
        <v>1649</v>
      </c>
      <c r="B379" s="208" t="s">
        <v>700</v>
      </c>
      <c r="C379" s="203">
        <v>2179761516.0599999</v>
      </c>
      <c r="D379" s="203">
        <v>2724853892.4200001</v>
      </c>
      <c r="E379" s="203">
        <v>2055117800.6099999</v>
      </c>
      <c r="F379" s="203">
        <v>-669736091.80999994</v>
      </c>
      <c r="G379" s="203">
        <v>1510025424.25</v>
      </c>
    </row>
    <row r="380" spans="1:7">
      <c r="A380" s="208" t="s">
        <v>1650</v>
      </c>
      <c r="B380" s="208" t="s">
        <v>1651</v>
      </c>
      <c r="C380" s="203">
        <v>160659438.22</v>
      </c>
      <c r="D380" s="203">
        <v>249204215.22</v>
      </c>
      <c r="E380" s="203">
        <v>313328952.45999998</v>
      </c>
      <c r="F380" s="203">
        <v>64124737.240000002</v>
      </c>
      <c r="G380" s="203">
        <v>224784175.46000001</v>
      </c>
    </row>
    <row r="381" spans="1:7">
      <c r="A381" s="208" t="s">
        <v>1652</v>
      </c>
      <c r="B381" s="208" t="s">
        <v>1653</v>
      </c>
      <c r="C381" s="203">
        <v>160659438.22</v>
      </c>
      <c r="D381" s="203">
        <v>249204215.22</v>
      </c>
      <c r="E381" s="203">
        <v>313328952.45999998</v>
      </c>
      <c r="F381" s="203">
        <v>64124737.240000002</v>
      </c>
      <c r="G381" s="203">
        <v>224784175.46000001</v>
      </c>
    </row>
    <row r="382" spans="1:7">
      <c r="A382" s="208" t="s">
        <v>1654</v>
      </c>
      <c r="B382" s="208" t="s">
        <v>1653</v>
      </c>
      <c r="C382" s="203">
        <v>160659438.22</v>
      </c>
      <c r="D382" s="203">
        <v>249204215.22</v>
      </c>
      <c r="E382" s="203">
        <v>313328952.45999998</v>
      </c>
      <c r="F382" s="203">
        <v>64124737.240000002</v>
      </c>
      <c r="G382" s="203">
        <v>224784175.46000001</v>
      </c>
    </row>
    <row r="383" spans="1:7">
      <c r="A383" s="208" t="s">
        <v>1655</v>
      </c>
      <c r="B383" s="208" t="s">
        <v>1653</v>
      </c>
      <c r="C383" s="203">
        <v>160659438.22</v>
      </c>
      <c r="D383" s="203">
        <v>249204215.22</v>
      </c>
      <c r="E383" s="203">
        <v>313328952.45999998</v>
      </c>
      <c r="F383" s="203">
        <v>64124737.240000002</v>
      </c>
      <c r="G383" s="203">
        <v>224784175.46000001</v>
      </c>
    </row>
    <row r="384" spans="1:7">
      <c r="A384" s="208" t="s">
        <v>1656</v>
      </c>
      <c r="B384" s="208" t="s">
        <v>1657</v>
      </c>
      <c r="C384" s="203">
        <v>158398130.63999999</v>
      </c>
      <c r="D384" s="203">
        <v>249204215.22</v>
      </c>
      <c r="E384" s="203">
        <v>313328952.45999998</v>
      </c>
      <c r="F384" s="203">
        <v>64124737.240000002</v>
      </c>
      <c r="G384" s="203">
        <v>222522867.88</v>
      </c>
    </row>
    <row r="385" spans="1:7">
      <c r="A385" s="208" t="s">
        <v>1658</v>
      </c>
      <c r="B385" s="208" t="s">
        <v>1659</v>
      </c>
      <c r="C385" s="203">
        <v>2261307.58</v>
      </c>
      <c r="D385" s="203">
        <v>0</v>
      </c>
      <c r="E385" s="203">
        <v>0</v>
      </c>
      <c r="F385" s="203">
        <v>0</v>
      </c>
      <c r="G385" s="203">
        <v>2261307.58</v>
      </c>
    </row>
    <row r="386" spans="1:7">
      <c r="A386" s="208" t="s">
        <v>1660</v>
      </c>
      <c r="B386" s="208" t="s">
        <v>1661</v>
      </c>
      <c r="C386" s="203">
        <v>535500026.13999999</v>
      </c>
      <c r="D386" s="203">
        <v>604466054.15999997</v>
      </c>
      <c r="E386" s="203">
        <v>312685112.63999999</v>
      </c>
      <c r="F386" s="203">
        <v>-291780941.51999998</v>
      </c>
      <c r="G386" s="203">
        <v>243719084.62</v>
      </c>
    </row>
    <row r="387" spans="1:7">
      <c r="A387" s="208" t="s">
        <v>1662</v>
      </c>
      <c r="B387" s="208" t="s">
        <v>1663</v>
      </c>
      <c r="C387" s="203">
        <v>414711197.05000001</v>
      </c>
      <c r="D387" s="203">
        <v>407254018.25</v>
      </c>
      <c r="E387" s="203">
        <v>209123498.59999999</v>
      </c>
      <c r="F387" s="203">
        <v>-198130519.65000001</v>
      </c>
      <c r="G387" s="203">
        <v>216580677.40000001</v>
      </c>
    </row>
    <row r="388" spans="1:7">
      <c r="A388" s="208" t="s">
        <v>1664</v>
      </c>
      <c r="B388" s="208" t="s">
        <v>1663</v>
      </c>
      <c r="C388" s="203">
        <v>414711197.05000001</v>
      </c>
      <c r="D388" s="203">
        <v>407254018.25</v>
      </c>
      <c r="E388" s="203">
        <v>209123498.59999999</v>
      </c>
      <c r="F388" s="203">
        <v>-198130519.65000001</v>
      </c>
      <c r="G388" s="203">
        <v>216580677.40000001</v>
      </c>
    </row>
    <row r="389" spans="1:7">
      <c r="A389" s="208" t="s">
        <v>1665</v>
      </c>
      <c r="B389" s="208" t="s">
        <v>1663</v>
      </c>
      <c r="C389" s="203">
        <v>414711197.05000001</v>
      </c>
      <c r="D389" s="203">
        <v>407254018.25</v>
      </c>
      <c r="E389" s="203">
        <v>209123498.59999999</v>
      </c>
      <c r="F389" s="203">
        <v>-198130519.65000001</v>
      </c>
      <c r="G389" s="203">
        <v>216580677.40000001</v>
      </c>
    </row>
    <row r="390" spans="1:7">
      <c r="A390" s="208" t="s">
        <v>1666</v>
      </c>
      <c r="B390" s="208" t="s">
        <v>1667</v>
      </c>
      <c r="C390" s="203">
        <v>395911197.05000001</v>
      </c>
      <c r="D390" s="203">
        <v>400054018.25</v>
      </c>
      <c r="E390" s="203">
        <v>209123498.59999999</v>
      </c>
      <c r="F390" s="203">
        <v>-190930519.65000001</v>
      </c>
      <c r="G390" s="203">
        <v>204980677.40000001</v>
      </c>
    </row>
    <row r="391" spans="1:7">
      <c r="A391" s="208" t="s">
        <v>1668</v>
      </c>
      <c r="B391" s="208" t="s">
        <v>1669</v>
      </c>
      <c r="C391" s="203">
        <v>18800000</v>
      </c>
      <c r="D391" s="203">
        <v>7200000</v>
      </c>
      <c r="E391" s="203">
        <v>0</v>
      </c>
      <c r="F391" s="203">
        <v>-7200000</v>
      </c>
      <c r="G391" s="203">
        <v>11600000</v>
      </c>
    </row>
    <row r="392" spans="1:7">
      <c r="A392" s="208" t="s">
        <v>1670</v>
      </c>
      <c r="B392" s="208" t="s">
        <v>1671</v>
      </c>
      <c r="C392" s="203">
        <v>120788829.09</v>
      </c>
      <c r="D392" s="203">
        <v>197212035.91</v>
      </c>
      <c r="E392" s="203">
        <v>103561614.04000001</v>
      </c>
      <c r="F392" s="203">
        <v>-93650421.870000005</v>
      </c>
      <c r="G392" s="203">
        <v>27138407.219999999</v>
      </c>
    </row>
    <row r="393" spans="1:7">
      <c r="A393" s="208" t="s">
        <v>1672</v>
      </c>
      <c r="B393" s="208" t="s">
        <v>1673</v>
      </c>
      <c r="C393" s="203">
        <v>120788829.09</v>
      </c>
      <c r="D393" s="203">
        <v>197212035.91</v>
      </c>
      <c r="E393" s="203">
        <v>103561614.04000001</v>
      </c>
      <c r="F393" s="203">
        <v>-93650421.870000005</v>
      </c>
      <c r="G393" s="203">
        <v>27138407.219999999</v>
      </c>
    </row>
    <row r="394" spans="1:7">
      <c r="A394" s="208" t="s">
        <v>1674</v>
      </c>
      <c r="B394" s="208" t="s">
        <v>1673</v>
      </c>
      <c r="C394" s="203">
        <v>120788829.09</v>
      </c>
      <c r="D394" s="203">
        <v>197212035.91</v>
      </c>
      <c r="E394" s="203">
        <v>103561614.04000001</v>
      </c>
      <c r="F394" s="203">
        <v>-93650421.870000005</v>
      </c>
      <c r="G394" s="203">
        <v>27138407.219999999</v>
      </c>
    </row>
    <row r="395" spans="1:7">
      <c r="A395" s="208" t="s">
        <v>1675</v>
      </c>
      <c r="B395" s="208" t="s">
        <v>1676</v>
      </c>
      <c r="C395" s="203">
        <v>120726377.29000001</v>
      </c>
      <c r="D395" s="203">
        <v>197212035.91</v>
      </c>
      <c r="E395" s="203">
        <v>103561614.04000001</v>
      </c>
      <c r="F395" s="203">
        <v>-93650421.870000005</v>
      </c>
      <c r="G395" s="203">
        <v>27075955.420000002</v>
      </c>
    </row>
    <row r="396" spans="1:7">
      <c r="A396" s="208" t="s">
        <v>1677</v>
      </c>
      <c r="B396" s="208" t="s">
        <v>1678</v>
      </c>
      <c r="C396" s="203">
        <v>62451.8</v>
      </c>
      <c r="D396" s="203">
        <v>0</v>
      </c>
      <c r="E396" s="203">
        <v>0</v>
      </c>
      <c r="F396" s="203">
        <v>0</v>
      </c>
      <c r="G396" s="203">
        <v>62451.8</v>
      </c>
    </row>
    <row r="397" spans="1:7">
      <c r="A397" s="208" t="s">
        <v>1679</v>
      </c>
      <c r="B397" s="208" t="s">
        <v>1680</v>
      </c>
      <c r="C397" s="203">
        <v>352130213.69</v>
      </c>
      <c r="D397" s="203">
        <v>597299263.27999997</v>
      </c>
      <c r="E397" s="203">
        <v>456243335.67000002</v>
      </c>
      <c r="F397" s="203">
        <v>-141055927.61000001</v>
      </c>
      <c r="G397" s="203">
        <v>211074286.08000001</v>
      </c>
    </row>
    <row r="398" spans="1:7">
      <c r="A398" s="208" t="s">
        <v>1681</v>
      </c>
      <c r="B398" s="208" t="s">
        <v>1682</v>
      </c>
      <c r="C398" s="203">
        <v>282956259.06</v>
      </c>
      <c r="D398" s="203">
        <v>527758560.50999999</v>
      </c>
      <c r="E398" s="203">
        <v>423094954.29000002</v>
      </c>
      <c r="F398" s="203">
        <v>-104663606.22</v>
      </c>
      <c r="G398" s="203">
        <v>178292652.84</v>
      </c>
    </row>
    <row r="399" spans="1:7">
      <c r="A399" s="208" t="s">
        <v>1683</v>
      </c>
      <c r="B399" s="208" t="s">
        <v>1682</v>
      </c>
      <c r="C399" s="203">
        <v>282956259.06</v>
      </c>
      <c r="D399" s="203">
        <v>527758560.50999999</v>
      </c>
      <c r="E399" s="203">
        <v>423094954.29000002</v>
      </c>
      <c r="F399" s="203">
        <v>-104663606.22</v>
      </c>
      <c r="G399" s="203">
        <v>178292652.84</v>
      </c>
    </row>
    <row r="400" spans="1:7">
      <c r="A400" s="208" t="s">
        <v>1684</v>
      </c>
      <c r="B400" s="208" t="s">
        <v>1682</v>
      </c>
      <c r="C400" s="203">
        <v>282956259.06</v>
      </c>
      <c r="D400" s="203">
        <v>527758560.50999999</v>
      </c>
      <c r="E400" s="203">
        <v>423094954.29000002</v>
      </c>
      <c r="F400" s="203">
        <v>-104663606.22</v>
      </c>
      <c r="G400" s="203">
        <v>178292652.84</v>
      </c>
    </row>
    <row r="401" spans="1:7">
      <c r="A401" s="208" t="s">
        <v>1685</v>
      </c>
      <c r="B401" s="208" t="s">
        <v>1686</v>
      </c>
      <c r="C401" s="203">
        <v>282956259.06</v>
      </c>
      <c r="D401" s="203">
        <v>527758560.50999999</v>
      </c>
      <c r="E401" s="203">
        <v>423094954.29000002</v>
      </c>
      <c r="F401" s="203">
        <v>-104663606.22</v>
      </c>
      <c r="G401" s="203">
        <v>178292652.84</v>
      </c>
    </row>
    <row r="402" spans="1:7">
      <c r="A402" s="208" t="s">
        <v>1687</v>
      </c>
      <c r="B402" s="208" t="s">
        <v>1688</v>
      </c>
      <c r="C402" s="203">
        <v>69173954.629999995</v>
      </c>
      <c r="D402" s="203">
        <v>69540702.769999996</v>
      </c>
      <c r="E402" s="203">
        <v>33148381.379999999</v>
      </c>
      <c r="F402" s="203">
        <v>-36392321.390000001</v>
      </c>
      <c r="G402" s="203">
        <v>32781633.239999998</v>
      </c>
    </row>
    <row r="403" spans="1:7">
      <c r="A403" s="208" t="s">
        <v>1689</v>
      </c>
      <c r="B403" s="208" t="s">
        <v>1688</v>
      </c>
      <c r="C403" s="203">
        <v>69173954.629999995</v>
      </c>
      <c r="D403" s="203">
        <v>69540702.769999996</v>
      </c>
      <c r="E403" s="203">
        <v>33148381.379999999</v>
      </c>
      <c r="F403" s="203">
        <v>-36392321.390000001</v>
      </c>
      <c r="G403" s="203">
        <v>32781633.239999998</v>
      </c>
    </row>
    <row r="404" spans="1:7">
      <c r="A404" s="208" t="s">
        <v>1690</v>
      </c>
      <c r="B404" s="208" t="s">
        <v>1688</v>
      </c>
      <c r="C404" s="203">
        <v>69173954.629999995</v>
      </c>
      <c r="D404" s="203">
        <v>69540702.769999996</v>
      </c>
      <c r="E404" s="203">
        <v>33148381.379999999</v>
      </c>
      <c r="F404" s="203">
        <v>-36392321.390000001</v>
      </c>
      <c r="G404" s="203">
        <v>32781633.239999998</v>
      </c>
    </row>
    <row r="405" spans="1:7">
      <c r="A405" s="208" t="s">
        <v>1691</v>
      </c>
      <c r="B405" s="208" t="s">
        <v>1692</v>
      </c>
      <c r="C405" s="203">
        <v>69173954.629999995</v>
      </c>
      <c r="D405" s="203">
        <v>69540702.769999996</v>
      </c>
      <c r="E405" s="203">
        <v>33148381.379999999</v>
      </c>
      <c r="F405" s="203">
        <v>-36392321.390000001</v>
      </c>
      <c r="G405" s="203">
        <v>32781633.239999998</v>
      </c>
    </row>
    <row r="406" spans="1:7">
      <c r="A406" s="208" t="s">
        <v>1693</v>
      </c>
      <c r="B406" s="208" t="s">
        <v>1694</v>
      </c>
      <c r="C406" s="203">
        <v>1131471838.01</v>
      </c>
      <c r="D406" s="203">
        <v>1273884359.76</v>
      </c>
      <c r="E406" s="203">
        <v>972860399.84000003</v>
      </c>
      <c r="F406" s="203">
        <v>-301023959.92000002</v>
      </c>
      <c r="G406" s="203">
        <v>830447878.09000003</v>
      </c>
    </row>
    <row r="407" spans="1:7">
      <c r="A407" s="208" t="s">
        <v>1695</v>
      </c>
      <c r="B407" s="208" t="s">
        <v>1696</v>
      </c>
      <c r="C407" s="203">
        <v>506843289.06999999</v>
      </c>
      <c r="D407" s="203">
        <v>500157390.45999998</v>
      </c>
      <c r="E407" s="203">
        <v>128635003.06999999</v>
      </c>
      <c r="F407" s="203">
        <v>-371522387.38999999</v>
      </c>
      <c r="G407" s="203">
        <v>135320901.68000001</v>
      </c>
    </row>
    <row r="408" spans="1:7">
      <c r="A408" s="208" t="s">
        <v>1697</v>
      </c>
      <c r="B408" s="208" t="s">
        <v>1698</v>
      </c>
      <c r="C408" s="203">
        <v>506843289.06999999</v>
      </c>
      <c r="D408" s="203">
        <v>500157390.45999998</v>
      </c>
      <c r="E408" s="203">
        <v>128635003.06999999</v>
      </c>
      <c r="F408" s="203">
        <v>-371522387.38999999</v>
      </c>
      <c r="G408" s="203">
        <v>135320901.68000001</v>
      </c>
    </row>
    <row r="409" spans="1:7">
      <c r="A409" s="208" t="s">
        <v>1699</v>
      </c>
      <c r="B409" s="208" t="s">
        <v>1698</v>
      </c>
      <c r="C409" s="203">
        <v>506843289.06999999</v>
      </c>
      <c r="D409" s="203">
        <v>500157390.45999998</v>
      </c>
      <c r="E409" s="203">
        <v>128635003.06999999</v>
      </c>
      <c r="F409" s="203">
        <v>-371522387.38999999</v>
      </c>
      <c r="G409" s="203">
        <v>135320901.68000001</v>
      </c>
    </row>
    <row r="410" spans="1:7">
      <c r="A410" s="208" t="s">
        <v>1700</v>
      </c>
      <c r="B410" s="208" t="s">
        <v>1701</v>
      </c>
      <c r="C410" s="203">
        <v>506843289.06999999</v>
      </c>
      <c r="D410" s="203">
        <v>500157390.45999998</v>
      </c>
      <c r="E410" s="203">
        <v>128635003.06999999</v>
      </c>
      <c r="F410" s="203">
        <v>-371522387.38999999</v>
      </c>
      <c r="G410" s="203">
        <v>135320901.68000001</v>
      </c>
    </row>
    <row r="411" spans="1:7">
      <c r="A411" s="208" t="s">
        <v>1702</v>
      </c>
      <c r="B411" s="208" t="s">
        <v>1703</v>
      </c>
      <c r="C411" s="203">
        <v>81517903.650000006</v>
      </c>
      <c r="D411" s="203">
        <v>178665388.78</v>
      </c>
      <c r="E411" s="203">
        <v>132523460.34999999</v>
      </c>
      <c r="F411" s="203">
        <v>-46141928.43</v>
      </c>
      <c r="G411" s="203">
        <v>35375975.219999999</v>
      </c>
    </row>
    <row r="412" spans="1:7">
      <c r="A412" s="208" t="s">
        <v>1704</v>
      </c>
      <c r="B412" s="208" t="s">
        <v>1705</v>
      </c>
      <c r="C412" s="203">
        <v>81517903.650000006</v>
      </c>
      <c r="D412" s="203">
        <v>178665388.78</v>
      </c>
      <c r="E412" s="203">
        <v>132523460.34999999</v>
      </c>
      <c r="F412" s="203">
        <v>-46141928.43</v>
      </c>
      <c r="G412" s="203">
        <v>35375975.219999999</v>
      </c>
    </row>
    <row r="413" spans="1:7">
      <c r="A413" s="208" t="s">
        <v>1706</v>
      </c>
      <c r="B413" s="208" t="s">
        <v>1705</v>
      </c>
      <c r="C413" s="203">
        <v>81517903.650000006</v>
      </c>
      <c r="D413" s="203">
        <v>178665388.78</v>
      </c>
      <c r="E413" s="203">
        <v>132523460.34999999</v>
      </c>
      <c r="F413" s="203">
        <v>-46141928.43</v>
      </c>
      <c r="G413" s="203">
        <v>35375975.219999999</v>
      </c>
    </row>
    <row r="414" spans="1:7">
      <c r="A414" s="208" t="s">
        <v>1707</v>
      </c>
      <c r="B414" s="208" t="s">
        <v>1708</v>
      </c>
      <c r="C414" s="203">
        <v>55956209.43</v>
      </c>
      <c r="D414" s="203">
        <v>178665388.78</v>
      </c>
      <c r="E414" s="203">
        <v>132523460.34999999</v>
      </c>
      <c r="F414" s="203">
        <v>-46141928.43</v>
      </c>
      <c r="G414" s="203">
        <v>9814281</v>
      </c>
    </row>
    <row r="415" spans="1:7">
      <c r="A415" s="208" t="s">
        <v>1709</v>
      </c>
      <c r="B415" s="208" t="s">
        <v>1710</v>
      </c>
      <c r="C415" s="203">
        <v>25561694.219999999</v>
      </c>
      <c r="D415" s="203">
        <v>0</v>
      </c>
      <c r="E415" s="203">
        <v>0</v>
      </c>
      <c r="F415" s="203">
        <v>0</v>
      </c>
      <c r="G415" s="203">
        <v>25561694.219999999</v>
      </c>
    </row>
    <row r="416" spans="1:7">
      <c r="A416" s="208" t="s">
        <v>1711</v>
      </c>
      <c r="B416" s="208" t="s">
        <v>1712</v>
      </c>
      <c r="C416" s="203">
        <v>22237217.91</v>
      </c>
      <c r="D416" s="203">
        <v>21902579.379999999</v>
      </c>
      <c r="E416" s="203">
        <v>23475710.120000001</v>
      </c>
      <c r="F416" s="203">
        <v>1573130.74</v>
      </c>
      <c r="G416" s="203">
        <v>23810348.649999999</v>
      </c>
    </row>
    <row r="417" spans="1:7">
      <c r="A417" s="208" t="s">
        <v>1713</v>
      </c>
      <c r="B417" s="208" t="s">
        <v>1712</v>
      </c>
      <c r="C417" s="203">
        <v>22237217.91</v>
      </c>
      <c r="D417" s="203">
        <v>21902579.379999999</v>
      </c>
      <c r="E417" s="203">
        <v>23475710.120000001</v>
      </c>
      <c r="F417" s="203">
        <v>1573130.74</v>
      </c>
      <c r="G417" s="203">
        <v>23810348.649999999</v>
      </c>
    </row>
    <row r="418" spans="1:7">
      <c r="A418" s="208" t="s">
        <v>1714</v>
      </c>
      <c r="B418" s="208" t="s">
        <v>1712</v>
      </c>
      <c r="C418" s="203">
        <v>22237217.91</v>
      </c>
      <c r="D418" s="203">
        <v>21902579.379999999</v>
      </c>
      <c r="E418" s="203">
        <v>23475710.120000001</v>
      </c>
      <c r="F418" s="203">
        <v>1573130.74</v>
      </c>
      <c r="G418" s="203">
        <v>23810348.649999999</v>
      </c>
    </row>
    <row r="419" spans="1:7">
      <c r="A419" s="208" t="s">
        <v>1715</v>
      </c>
      <c r="B419" s="208" t="s">
        <v>1716</v>
      </c>
      <c r="C419" s="203">
        <v>18760443.210000001</v>
      </c>
      <c r="D419" s="203">
        <v>21902579.379999999</v>
      </c>
      <c r="E419" s="203">
        <v>23475710.120000001</v>
      </c>
      <c r="F419" s="203">
        <v>1573130.74</v>
      </c>
      <c r="G419" s="203">
        <v>20333573.949999999</v>
      </c>
    </row>
    <row r="420" spans="1:7">
      <c r="A420" s="208" t="s">
        <v>1717</v>
      </c>
      <c r="B420" s="208" t="s">
        <v>1718</v>
      </c>
      <c r="C420" s="203">
        <v>3476774.7</v>
      </c>
      <c r="D420" s="203">
        <v>0</v>
      </c>
      <c r="E420" s="203">
        <v>0</v>
      </c>
      <c r="F420" s="203">
        <v>0</v>
      </c>
      <c r="G420" s="203">
        <v>3476774.7</v>
      </c>
    </row>
    <row r="421" spans="1:7">
      <c r="A421" s="208" t="s">
        <v>1719</v>
      </c>
      <c r="B421" s="208" t="s">
        <v>1720</v>
      </c>
      <c r="C421" s="203">
        <v>387680595.55000001</v>
      </c>
      <c r="D421" s="203">
        <v>372365681.73000002</v>
      </c>
      <c r="E421" s="203">
        <v>468091213.27999997</v>
      </c>
      <c r="F421" s="203">
        <v>95725531.549999997</v>
      </c>
      <c r="G421" s="203">
        <v>483406127.10000002</v>
      </c>
    </row>
    <row r="422" spans="1:7">
      <c r="A422" s="208" t="s">
        <v>1721</v>
      </c>
      <c r="B422" s="208" t="s">
        <v>1720</v>
      </c>
      <c r="C422" s="203">
        <v>387680595.55000001</v>
      </c>
      <c r="D422" s="203">
        <v>372365681.73000002</v>
      </c>
      <c r="E422" s="203">
        <v>468091213.27999997</v>
      </c>
      <c r="F422" s="203">
        <v>95725531.549999997</v>
      </c>
      <c r="G422" s="203">
        <v>483406127.10000002</v>
      </c>
    </row>
    <row r="423" spans="1:7">
      <c r="A423" s="208" t="s">
        <v>1722</v>
      </c>
      <c r="B423" s="208" t="s">
        <v>1720</v>
      </c>
      <c r="C423" s="203">
        <v>387680595.55000001</v>
      </c>
      <c r="D423" s="203">
        <v>372365681.73000002</v>
      </c>
      <c r="E423" s="203">
        <v>468091213.27999997</v>
      </c>
      <c r="F423" s="203">
        <v>95725531.549999997</v>
      </c>
      <c r="G423" s="203">
        <v>483406127.10000002</v>
      </c>
    </row>
    <row r="424" spans="1:7">
      <c r="A424" s="208" t="s">
        <v>1723</v>
      </c>
      <c r="B424" s="208" t="s">
        <v>1724</v>
      </c>
      <c r="C424" s="203">
        <v>366867442.50999999</v>
      </c>
      <c r="D424" s="203">
        <v>370465963.26999998</v>
      </c>
      <c r="E424" s="203">
        <v>468091213.27999997</v>
      </c>
      <c r="F424" s="203">
        <v>97625250.010000005</v>
      </c>
      <c r="G424" s="203">
        <v>464492692.51999998</v>
      </c>
    </row>
    <row r="425" spans="1:7">
      <c r="A425" s="208" t="s">
        <v>1725</v>
      </c>
      <c r="B425" s="208" t="s">
        <v>1726</v>
      </c>
      <c r="C425" s="203">
        <v>20813153.039999999</v>
      </c>
      <c r="D425" s="203">
        <v>1899718.46</v>
      </c>
      <c r="E425" s="203">
        <v>0</v>
      </c>
      <c r="F425" s="203">
        <v>-1899718.46</v>
      </c>
      <c r="G425" s="203">
        <v>18913434.579999998</v>
      </c>
    </row>
    <row r="426" spans="1:7">
      <c r="A426" s="208" t="s">
        <v>1727</v>
      </c>
      <c r="B426" s="208" t="s">
        <v>1728</v>
      </c>
      <c r="C426" s="203">
        <v>8267553.8899999997</v>
      </c>
      <c r="D426" s="203">
        <v>93922839.069999993</v>
      </c>
      <c r="E426" s="203">
        <v>91005793.569999993</v>
      </c>
      <c r="F426" s="203">
        <v>-2917045.5</v>
      </c>
      <c r="G426" s="203">
        <v>5350508.3899999997</v>
      </c>
    </row>
    <row r="427" spans="1:7">
      <c r="A427" s="208" t="s">
        <v>1729</v>
      </c>
      <c r="B427" s="208" t="s">
        <v>1728</v>
      </c>
      <c r="C427" s="203">
        <v>8267553.8899999997</v>
      </c>
      <c r="D427" s="203">
        <v>93922839.069999993</v>
      </c>
      <c r="E427" s="203">
        <v>91005793.569999993</v>
      </c>
      <c r="F427" s="203">
        <v>-2917045.5</v>
      </c>
      <c r="G427" s="203">
        <v>5350508.3899999997</v>
      </c>
    </row>
    <row r="428" spans="1:7">
      <c r="A428" s="208" t="s">
        <v>1730</v>
      </c>
      <c r="B428" s="208" t="s">
        <v>1728</v>
      </c>
      <c r="C428" s="203">
        <v>8267553.8899999997</v>
      </c>
      <c r="D428" s="203">
        <v>93922839.069999993</v>
      </c>
      <c r="E428" s="203">
        <v>91005793.569999993</v>
      </c>
      <c r="F428" s="203">
        <v>-2917045.5</v>
      </c>
      <c r="G428" s="203">
        <v>5350508.3899999997</v>
      </c>
    </row>
    <row r="429" spans="1:7">
      <c r="A429" s="208" t="s">
        <v>1731</v>
      </c>
      <c r="B429" s="208" t="s">
        <v>1732</v>
      </c>
      <c r="C429" s="203">
        <v>8264887.5099999998</v>
      </c>
      <c r="D429" s="203">
        <v>93922839.069999993</v>
      </c>
      <c r="E429" s="203">
        <v>91005793.569999993</v>
      </c>
      <c r="F429" s="203">
        <v>-2917045.5</v>
      </c>
      <c r="G429" s="203">
        <v>5347842.01</v>
      </c>
    </row>
    <row r="430" spans="1:7">
      <c r="A430" s="208" t="s">
        <v>1733</v>
      </c>
      <c r="B430" s="208" t="s">
        <v>1734</v>
      </c>
      <c r="C430" s="203">
        <v>2666.38</v>
      </c>
      <c r="D430" s="203">
        <v>0</v>
      </c>
      <c r="E430" s="203">
        <v>0</v>
      </c>
      <c r="F430" s="203">
        <v>0</v>
      </c>
      <c r="G430" s="203">
        <v>2666.38</v>
      </c>
    </row>
    <row r="431" spans="1:7">
      <c r="A431" s="208" t="s">
        <v>1735</v>
      </c>
      <c r="B431" s="208" t="s">
        <v>1736</v>
      </c>
      <c r="C431" s="203">
        <v>0</v>
      </c>
      <c r="D431" s="203">
        <v>2133503</v>
      </c>
      <c r="E431" s="203">
        <v>2133503</v>
      </c>
      <c r="F431" s="203">
        <v>0</v>
      </c>
      <c r="G431" s="203">
        <v>0</v>
      </c>
    </row>
    <row r="432" spans="1:7">
      <c r="A432" s="208" t="s">
        <v>1737</v>
      </c>
      <c r="B432" s="208" t="s">
        <v>1736</v>
      </c>
      <c r="C432" s="203">
        <v>0</v>
      </c>
      <c r="D432" s="203">
        <v>2133503</v>
      </c>
      <c r="E432" s="203">
        <v>2133503</v>
      </c>
      <c r="F432" s="203">
        <v>0</v>
      </c>
      <c r="G432" s="203">
        <v>0</v>
      </c>
    </row>
    <row r="433" spans="1:7">
      <c r="A433" s="208" t="s">
        <v>1738</v>
      </c>
      <c r="B433" s="208" t="s">
        <v>1736</v>
      </c>
      <c r="C433" s="203">
        <v>0</v>
      </c>
      <c r="D433" s="203">
        <v>2133503</v>
      </c>
      <c r="E433" s="203">
        <v>2133503</v>
      </c>
      <c r="F433" s="203">
        <v>0</v>
      </c>
      <c r="G433" s="203">
        <v>0</v>
      </c>
    </row>
    <row r="434" spans="1:7">
      <c r="A434" s="208" t="s">
        <v>1739</v>
      </c>
      <c r="B434" s="208" t="s">
        <v>1740</v>
      </c>
      <c r="C434" s="203">
        <v>0</v>
      </c>
      <c r="D434" s="203">
        <v>2133503</v>
      </c>
      <c r="E434" s="203">
        <v>2133503</v>
      </c>
      <c r="F434" s="203">
        <v>0</v>
      </c>
      <c r="G434" s="203">
        <v>0</v>
      </c>
    </row>
    <row r="435" spans="1:7">
      <c r="A435" s="208" t="s">
        <v>1741</v>
      </c>
      <c r="B435" s="208" t="s">
        <v>1742</v>
      </c>
      <c r="C435" s="203">
        <v>13355229.390000001</v>
      </c>
      <c r="D435" s="203">
        <v>11136469.060000001</v>
      </c>
      <c r="E435" s="203">
        <v>24210769.699999999</v>
      </c>
      <c r="F435" s="203">
        <v>13074300.640000001</v>
      </c>
      <c r="G435" s="203">
        <v>26429530.030000001</v>
      </c>
    </row>
    <row r="436" spans="1:7">
      <c r="A436" s="208" t="s">
        <v>1743</v>
      </c>
      <c r="B436" s="208" t="s">
        <v>1742</v>
      </c>
      <c r="C436" s="203">
        <v>13355229.390000001</v>
      </c>
      <c r="D436" s="203">
        <v>11136469.060000001</v>
      </c>
      <c r="E436" s="203">
        <v>24210769.699999999</v>
      </c>
      <c r="F436" s="203">
        <v>13074300.640000001</v>
      </c>
      <c r="G436" s="203">
        <v>26429530.030000001</v>
      </c>
    </row>
    <row r="437" spans="1:7">
      <c r="A437" s="208" t="s">
        <v>1744</v>
      </c>
      <c r="B437" s="208" t="s">
        <v>1742</v>
      </c>
      <c r="C437" s="203">
        <v>13355229.390000001</v>
      </c>
      <c r="D437" s="203">
        <v>11136469.060000001</v>
      </c>
      <c r="E437" s="203">
        <v>24210769.699999999</v>
      </c>
      <c r="F437" s="203">
        <v>13074300.640000001</v>
      </c>
      <c r="G437" s="203">
        <v>26429530.030000001</v>
      </c>
    </row>
    <row r="438" spans="1:7">
      <c r="A438" s="208" t="s">
        <v>1745</v>
      </c>
      <c r="B438" s="208" t="s">
        <v>1746</v>
      </c>
      <c r="C438" s="203">
        <v>13354298.640000001</v>
      </c>
      <c r="D438" s="203">
        <v>11136469.060000001</v>
      </c>
      <c r="E438" s="203">
        <v>24210769.699999999</v>
      </c>
      <c r="F438" s="203">
        <v>13074300.640000001</v>
      </c>
      <c r="G438" s="203">
        <v>26428599.280000001</v>
      </c>
    </row>
    <row r="439" spans="1:7">
      <c r="A439" s="208" t="s">
        <v>1747</v>
      </c>
      <c r="B439" s="208" t="s">
        <v>1748</v>
      </c>
      <c r="C439" s="203">
        <v>930.75</v>
      </c>
      <c r="D439" s="203">
        <v>0</v>
      </c>
      <c r="E439" s="203">
        <v>0</v>
      </c>
      <c r="F439" s="203">
        <v>0</v>
      </c>
      <c r="G439" s="203">
        <v>930.75</v>
      </c>
    </row>
    <row r="440" spans="1:7">
      <c r="A440" s="208" t="s">
        <v>1749</v>
      </c>
      <c r="B440" s="208" t="s">
        <v>1750</v>
      </c>
      <c r="C440" s="203">
        <v>111570048.55</v>
      </c>
      <c r="D440" s="203">
        <v>93599376.280000001</v>
      </c>
      <c r="E440" s="203">
        <v>102783814.75</v>
      </c>
      <c r="F440" s="203">
        <v>9184438.4700000007</v>
      </c>
      <c r="G440" s="203">
        <v>120754487.02</v>
      </c>
    </row>
    <row r="441" spans="1:7">
      <c r="A441" s="208" t="s">
        <v>1751</v>
      </c>
      <c r="B441" s="208" t="s">
        <v>1750</v>
      </c>
      <c r="C441" s="203">
        <v>111570048.55</v>
      </c>
      <c r="D441" s="203">
        <v>93599376.280000001</v>
      </c>
      <c r="E441" s="203">
        <v>102783814.75</v>
      </c>
      <c r="F441" s="203">
        <v>9184438.4700000007</v>
      </c>
      <c r="G441" s="203">
        <v>120754487.02</v>
      </c>
    </row>
    <row r="442" spans="1:7">
      <c r="A442" s="208" t="s">
        <v>1752</v>
      </c>
      <c r="B442" s="208" t="s">
        <v>1750</v>
      </c>
      <c r="C442" s="203">
        <v>111570048.55</v>
      </c>
      <c r="D442" s="203">
        <v>93599376.280000001</v>
      </c>
      <c r="E442" s="203">
        <v>102783814.75</v>
      </c>
      <c r="F442" s="203">
        <v>9184438.4700000007</v>
      </c>
      <c r="G442" s="203">
        <v>120754487.02</v>
      </c>
    </row>
    <row r="443" spans="1:7">
      <c r="A443" s="208" t="s">
        <v>1753</v>
      </c>
      <c r="B443" s="208" t="s">
        <v>1754</v>
      </c>
      <c r="C443" s="203">
        <v>111534902.22</v>
      </c>
      <c r="D443" s="203">
        <v>93599376.280000001</v>
      </c>
      <c r="E443" s="203">
        <v>102783814.75</v>
      </c>
      <c r="F443" s="203">
        <v>9184438.4700000007</v>
      </c>
      <c r="G443" s="203">
        <v>120719340.69</v>
      </c>
    </row>
    <row r="444" spans="1:7">
      <c r="A444" s="208" t="s">
        <v>1755</v>
      </c>
      <c r="B444" s="208" t="s">
        <v>1756</v>
      </c>
      <c r="C444" s="203">
        <v>35146.33</v>
      </c>
      <c r="D444" s="203">
        <v>0</v>
      </c>
      <c r="E444" s="203">
        <v>0</v>
      </c>
      <c r="F444" s="203">
        <v>0</v>
      </c>
      <c r="G444" s="203">
        <v>35146.33</v>
      </c>
    </row>
    <row r="445" spans="1:7">
      <c r="A445" s="208" t="s">
        <v>1757</v>
      </c>
      <c r="B445" s="208" t="s">
        <v>1758</v>
      </c>
      <c r="C445" s="203">
        <v>0</v>
      </c>
      <c r="D445" s="203">
        <v>1132</v>
      </c>
      <c r="E445" s="203">
        <v>1132</v>
      </c>
      <c r="F445" s="203">
        <v>0</v>
      </c>
      <c r="G445" s="203">
        <v>0</v>
      </c>
    </row>
    <row r="446" spans="1:7">
      <c r="A446" s="208" t="s">
        <v>1759</v>
      </c>
      <c r="B446" s="208" t="s">
        <v>1758</v>
      </c>
      <c r="C446" s="203">
        <v>0</v>
      </c>
      <c r="D446" s="203">
        <v>1132</v>
      </c>
      <c r="E446" s="203">
        <v>1132</v>
      </c>
      <c r="F446" s="203">
        <v>0</v>
      </c>
      <c r="G446" s="203">
        <v>0</v>
      </c>
    </row>
    <row r="447" spans="1:7">
      <c r="A447" s="208" t="s">
        <v>1760</v>
      </c>
      <c r="B447" s="208" t="s">
        <v>1758</v>
      </c>
      <c r="C447" s="203">
        <v>0</v>
      </c>
      <c r="D447" s="203">
        <v>1132</v>
      </c>
      <c r="E447" s="203">
        <v>1132</v>
      </c>
      <c r="F447" s="203">
        <v>0</v>
      </c>
      <c r="G447" s="203">
        <v>0</v>
      </c>
    </row>
    <row r="448" spans="1:7">
      <c r="A448" s="208" t="s">
        <v>1761</v>
      </c>
      <c r="B448" s="208" t="s">
        <v>1762</v>
      </c>
      <c r="C448" s="203">
        <v>0</v>
      </c>
      <c r="D448" s="203">
        <v>1132</v>
      </c>
      <c r="E448" s="203">
        <v>1132</v>
      </c>
      <c r="F448" s="203">
        <v>0</v>
      </c>
      <c r="G448" s="203">
        <v>0</v>
      </c>
    </row>
    <row r="449" spans="1:7">
      <c r="A449" s="208" t="s">
        <v>1763</v>
      </c>
      <c r="B449" s="208" t="s">
        <v>701</v>
      </c>
      <c r="C449" s="203">
        <v>19059242975.209999</v>
      </c>
      <c r="D449" s="203">
        <v>6087452854.8599997</v>
      </c>
      <c r="E449" s="203">
        <v>9744519233.3099995</v>
      </c>
      <c r="F449" s="203">
        <v>3657066378.4499998</v>
      </c>
      <c r="G449" s="203">
        <v>22716309353.66</v>
      </c>
    </row>
    <row r="450" spans="1:7">
      <c r="A450" s="208" t="s">
        <v>1764</v>
      </c>
      <c r="B450" s="208" t="s">
        <v>1765</v>
      </c>
      <c r="C450" s="203">
        <v>18986804151.560001</v>
      </c>
      <c r="D450" s="203">
        <v>6007146722.1800003</v>
      </c>
      <c r="E450" s="203">
        <v>9699937637.1700001</v>
      </c>
      <c r="F450" s="203">
        <v>3692790914.9899998</v>
      </c>
      <c r="G450" s="203">
        <v>22679595066.549999</v>
      </c>
    </row>
    <row r="451" spans="1:7">
      <c r="A451" s="208" t="s">
        <v>1766</v>
      </c>
      <c r="B451" s="208" t="s">
        <v>1767</v>
      </c>
      <c r="C451" s="203">
        <v>4680602934.4300003</v>
      </c>
      <c r="D451" s="203">
        <v>0.01</v>
      </c>
      <c r="E451" s="203">
        <v>1711944486.5699999</v>
      </c>
      <c r="F451" s="203">
        <v>1711944486.5599999</v>
      </c>
      <c r="G451" s="203">
        <v>6392547420.9899998</v>
      </c>
    </row>
    <row r="452" spans="1:7">
      <c r="A452" s="208" t="s">
        <v>1768</v>
      </c>
      <c r="B452" s="208" t="s">
        <v>1769</v>
      </c>
      <c r="C452" s="203">
        <v>4680602934.4300003</v>
      </c>
      <c r="D452" s="203">
        <v>0.01</v>
      </c>
      <c r="E452" s="203">
        <v>1711944486.5699999</v>
      </c>
      <c r="F452" s="203">
        <v>1711944486.5599999</v>
      </c>
      <c r="G452" s="203">
        <v>6392547420.9899998</v>
      </c>
    </row>
    <row r="453" spans="1:7">
      <c r="A453" s="208" t="s">
        <v>1770</v>
      </c>
      <c r="B453" s="208" t="s">
        <v>1769</v>
      </c>
      <c r="C453" s="203">
        <v>4680602934.4300003</v>
      </c>
      <c r="D453" s="203">
        <v>0.01</v>
      </c>
      <c r="E453" s="203">
        <v>1711944486.5699999</v>
      </c>
      <c r="F453" s="203">
        <v>1711944486.5599999</v>
      </c>
      <c r="G453" s="203">
        <v>6392547420.9899998</v>
      </c>
    </row>
    <row r="454" spans="1:7">
      <c r="A454" s="208" t="s">
        <v>1771</v>
      </c>
      <c r="B454" s="208" t="s">
        <v>1769</v>
      </c>
      <c r="C454" s="203">
        <v>4680602934.4300003</v>
      </c>
      <c r="D454" s="203">
        <v>0.01</v>
      </c>
      <c r="E454" s="203">
        <v>1711944486.5699999</v>
      </c>
      <c r="F454" s="203">
        <v>1711944486.5599999</v>
      </c>
      <c r="G454" s="203">
        <v>6392547420.9899998</v>
      </c>
    </row>
    <row r="455" spans="1:7">
      <c r="A455" s="208" t="s">
        <v>1772</v>
      </c>
      <c r="B455" s="208" t="s">
        <v>1773</v>
      </c>
      <c r="C455" s="203">
        <v>9369736000.5699997</v>
      </c>
      <c r="D455" s="203">
        <v>0</v>
      </c>
      <c r="E455" s="203">
        <v>1785562803.5699999</v>
      </c>
      <c r="F455" s="203">
        <v>1785562803.5699999</v>
      </c>
      <c r="G455" s="203">
        <v>11155298804.139999</v>
      </c>
    </row>
    <row r="456" spans="1:7">
      <c r="A456" s="208" t="s">
        <v>1774</v>
      </c>
      <c r="B456" s="208" t="s">
        <v>1775</v>
      </c>
      <c r="C456" s="203">
        <v>9369736000.5699997</v>
      </c>
      <c r="D456" s="203">
        <v>0</v>
      </c>
      <c r="E456" s="203">
        <v>1785562803.5699999</v>
      </c>
      <c r="F456" s="203">
        <v>1785562803.5699999</v>
      </c>
      <c r="G456" s="203">
        <v>11155298804.139999</v>
      </c>
    </row>
    <row r="457" spans="1:7">
      <c r="A457" s="208" t="s">
        <v>1776</v>
      </c>
      <c r="B457" s="208" t="s">
        <v>1775</v>
      </c>
      <c r="C457" s="203">
        <v>9369736000.5699997</v>
      </c>
      <c r="D457" s="203">
        <v>0</v>
      </c>
      <c r="E457" s="203">
        <v>1785562803.5699999</v>
      </c>
      <c r="F457" s="203">
        <v>1785562803.5699999</v>
      </c>
      <c r="G457" s="203">
        <v>11155298804.139999</v>
      </c>
    </row>
    <row r="458" spans="1:7">
      <c r="A458" s="208" t="s">
        <v>1777</v>
      </c>
      <c r="B458" s="208" t="s">
        <v>1778</v>
      </c>
      <c r="C458" s="203">
        <v>9369736000.5699997</v>
      </c>
      <c r="D458" s="203">
        <v>0</v>
      </c>
      <c r="E458" s="203">
        <v>1785562803.5699999</v>
      </c>
      <c r="F458" s="203">
        <v>1785562803.5699999</v>
      </c>
      <c r="G458" s="203">
        <v>11155298804.139999</v>
      </c>
    </row>
    <row r="459" spans="1:7">
      <c r="A459" s="208" t="s">
        <v>1779</v>
      </c>
      <c r="B459" s="208" t="s">
        <v>1780</v>
      </c>
      <c r="C459" s="203">
        <v>1895158739.26</v>
      </c>
      <c r="D459" s="203">
        <v>1975162155.1099999</v>
      </c>
      <c r="E459" s="203">
        <v>2016750710.9000001</v>
      </c>
      <c r="F459" s="203">
        <v>41588555.789999999</v>
      </c>
      <c r="G459" s="203">
        <v>1936747295.05</v>
      </c>
    </row>
    <row r="460" spans="1:7">
      <c r="A460" s="208" t="s">
        <v>1781</v>
      </c>
      <c r="B460" s="208" t="s">
        <v>1780</v>
      </c>
      <c r="C460" s="203">
        <v>1895158739.26</v>
      </c>
      <c r="D460" s="203">
        <v>1975162155.1099999</v>
      </c>
      <c r="E460" s="203">
        <v>2016750710.9000001</v>
      </c>
      <c r="F460" s="203">
        <v>41588555.789999999</v>
      </c>
      <c r="G460" s="203">
        <v>1936747295.05</v>
      </c>
    </row>
    <row r="461" spans="1:7">
      <c r="A461" s="208" t="s">
        <v>1782</v>
      </c>
      <c r="B461" s="208" t="s">
        <v>1783</v>
      </c>
      <c r="C461" s="203">
        <v>1895158739.26</v>
      </c>
      <c r="D461" s="203">
        <v>1975162155.1099999</v>
      </c>
      <c r="E461" s="203">
        <v>2016750710.9000001</v>
      </c>
      <c r="F461" s="203">
        <v>41588555.789999999</v>
      </c>
      <c r="G461" s="203">
        <v>1936747295.05</v>
      </c>
    </row>
    <row r="462" spans="1:7">
      <c r="A462" s="208" t="s">
        <v>1784</v>
      </c>
      <c r="B462" s="208" t="s">
        <v>1785</v>
      </c>
      <c r="C462" s="203">
        <v>1781665781.55</v>
      </c>
      <c r="D462" s="203">
        <v>1873871788.1800001</v>
      </c>
      <c r="E462" s="203">
        <v>1913327597.52</v>
      </c>
      <c r="F462" s="203">
        <v>39455809.340000004</v>
      </c>
      <c r="G462" s="203">
        <v>1821121590.8900001</v>
      </c>
    </row>
    <row r="463" spans="1:7">
      <c r="A463" s="208" t="s">
        <v>1786</v>
      </c>
      <c r="B463" s="208" t="s">
        <v>1787</v>
      </c>
      <c r="C463" s="203">
        <v>15927399.4</v>
      </c>
      <c r="D463" s="203">
        <v>0</v>
      </c>
      <c r="E463" s="203">
        <v>0</v>
      </c>
      <c r="F463" s="203">
        <v>0</v>
      </c>
      <c r="G463" s="203">
        <v>15927399.4</v>
      </c>
    </row>
    <row r="464" spans="1:7">
      <c r="A464" s="208" t="s">
        <v>1788</v>
      </c>
      <c r="B464" s="208" t="s">
        <v>1789</v>
      </c>
      <c r="C464" s="203">
        <v>96306258.459999993</v>
      </c>
      <c r="D464" s="203">
        <v>101290366.93000001</v>
      </c>
      <c r="E464" s="203">
        <v>103423113.38</v>
      </c>
      <c r="F464" s="203">
        <v>2132746.4500000002</v>
      </c>
      <c r="G464" s="203">
        <v>98439004.909999996</v>
      </c>
    </row>
    <row r="465" spans="1:7">
      <c r="A465" s="208" t="s">
        <v>1790</v>
      </c>
      <c r="B465" s="208" t="s">
        <v>1791</v>
      </c>
      <c r="C465" s="203">
        <v>397576.5</v>
      </c>
      <c r="D465" s="203">
        <v>0</v>
      </c>
      <c r="E465" s="203">
        <v>0</v>
      </c>
      <c r="F465" s="203">
        <v>0</v>
      </c>
      <c r="G465" s="203">
        <v>397576.5</v>
      </c>
    </row>
    <row r="466" spans="1:7">
      <c r="A466" s="208" t="s">
        <v>1792</v>
      </c>
      <c r="B466" s="208" t="s">
        <v>1793</v>
      </c>
      <c r="C466" s="203">
        <v>861723.35</v>
      </c>
      <c r="D466" s="203">
        <v>0</v>
      </c>
      <c r="E466" s="203">
        <v>0</v>
      </c>
      <c r="F466" s="203">
        <v>0</v>
      </c>
      <c r="G466" s="203">
        <v>861723.35</v>
      </c>
    </row>
    <row r="467" spans="1:7">
      <c r="A467" s="208" t="s">
        <v>1794</v>
      </c>
      <c r="B467" s="208" t="s">
        <v>1795</v>
      </c>
      <c r="C467" s="203">
        <v>3041306477.3000002</v>
      </c>
      <c r="D467" s="203">
        <v>4031984567.0599999</v>
      </c>
      <c r="E467" s="203">
        <v>4185679636.1300001</v>
      </c>
      <c r="F467" s="203">
        <v>153695069.06999999</v>
      </c>
      <c r="G467" s="203">
        <v>3195001546.3699999</v>
      </c>
    </row>
    <row r="468" spans="1:7">
      <c r="A468" s="208" t="s">
        <v>1796</v>
      </c>
      <c r="B468" s="208" t="s">
        <v>1795</v>
      </c>
      <c r="C468" s="203">
        <v>3041306477.3000002</v>
      </c>
      <c r="D468" s="203">
        <v>4031984567.0599999</v>
      </c>
      <c r="E468" s="203">
        <v>4185679636.1300001</v>
      </c>
      <c r="F468" s="203">
        <v>153695069.06999999</v>
      </c>
      <c r="G468" s="203">
        <v>3195001546.3699999</v>
      </c>
    </row>
    <row r="469" spans="1:7">
      <c r="A469" s="208" t="s">
        <v>1797</v>
      </c>
      <c r="B469" s="208" t="s">
        <v>1795</v>
      </c>
      <c r="C469" s="203">
        <v>2152546077.0599999</v>
      </c>
      <c r="D469" s="203">
        <v>3109104817.8899999</v>
      </c>
      <c r="E469" s="203">
        <v>3243605168.9699998</v>
      </c>
      <c r="F469" s="203">
        <v>134500351.08000001</v>
      </c>
      <c r="G469" s="203">
        <v>2287046428.1399999</v>
      </c>
    </row>
    <row r="470" spans="1:7">
      <c r="A470" s="208" t="s">
        <v>1798</v>
      </c>
      <c r="B470" s="208" t="s">
        <v>1799</v>
      </c>
      <c r="C470" s="203">
        <v>2098691665.99</v>
      </c>
      <c r="D470" s="203">
        <v>2864162544.8600001</v>
      </c>
      <c r="E470" s="203">
        <v>2998662895.9400001</v>
      </c>
      <c r="F470" s="203">
        <v>134500351.08000001</v>
      </c>
      <c r="G470" s="203">
        <v>2233192017.0700002</v>
      </c>
    </row>
    <row r="471" spans="1:7">
      <c r="A471" s="208" t="s">
        <v>1800</v>
      </c>
      <c r="B471" s="208" t="s">
        <v>1801</v>
      </c>
      <c r="C471" s="203">
        <v>48078258.590000004</v>
      </c>
      <c r="D471" s="203">
        <v>0</v>
      </c>
      <c r="E471" s="203">
        <v>0</v>
      </c>
      <c r="F471" s="203">
        <v>0</v>
      </c>
      <c r="G471" s="203">
        <v>48078258.590000004</v>
      </c>
    </row>
    <row r="472" spans="1:7">
      <c r="A472" s="208" t="s">
        <v>1802</v>
      </c>
      <c r="B472" s="208" t="s">
        <v>1803</v>
      </c>
      <c r="C472" s="203">
        <v>0</v>
      </c>
      <c r="D472" s="203">
        <v>244942273.03</v>
      </c>
      <c r="E472" s="203">
        <v>244942273.03</v>
      </c>
      <c r="F472" s="203">
        <v>0</v>
      </c>
      <c r="G472" s="203">
        <v>0</v>
      </c>
    </row>
    <row r="473" spans="1:7">
      <c r="A473" s="208" t="s">
        <v>1804</v>
      </c>
      <c r="B473" s="208" t="s">
        <v>1805</v>
      </c>
      <c r="C473" s="203">
        <v>5776152.4800000004</v>
      </c>
      <c r="D473" s="203">
        <v>0</v>
      </c>
      <c r="E473" s="203">
        <v>0</v>
      </c>
      <c r="F473" s="203">
        <v>0</v>
      </c>
      <c r="G473" s="203">
        <v>5776152.4800000004</v>
      </c>
    </row>
    <row r="474" spans="1:7">
      <c r="A474" s="208" t="s">
        <v>1806</v>
      </c>
      <c r="B474" s="208" t="s">
        <v>1783</v>
      </c>
      <c r="C474" s="203">
        <v>888760400.24000001</v>
      </c>
      <c r="D474" s="203">
        <v>922879749.16999996</v>
      </c>
      <c r="E474" s="203">
        <v>942074467.15999997</v>
      </c>
      <c r="F474" s="203">
        <v>19194717.989999998</v>
      </c>
      <c r="G474" s="203">
        <v>907955118.23000002</v>
      </c>
    </row>
    <row r="475" spans="1:7">
      <c r="A475" s="208" t="s">
        <v>1807</v>
      </c>
      <c r="B475" s="208" t="s">
        <v>1808</v>
      </c>
      <c r="C475" s="203">
        <v>288918775.38999999</v>
      </c>
      <c r="D475" s="203">
        <v>315137547.54000002</v>
      </c>
      <c r="E475" s="203">
        <v>321535786.88</v>
      </c>
      <c r="F475" s="203">
        <v>6398239.3399999999</v>
      </c>
      <c r="G475" s="203">
        <v>295317014.73000002</v>
      </c>
    </row>
    <row r="476" spans="1:7">
      <c r="A476" s="208" t="s">
        <v>1809</v>
      </c>
      <c r="B476" s="208" t="s">
        <v>1810</v>
      </c>
      <c r="C476" s="203">
        <v>1153969.5</v>
      </c>
      <c r="D476" s="203">
        <v>0</v>
      </c>
      <c r="E476" s="203">
        <v>0</v>
      </c>
      <c r="F476" s="203">
        <v>0</v>
      </c>
      <c r="G476" s="203">
        <v>1153969.5</v>
      </c>
    </row>
    <row r="477" spans="1:7">
      <c r="A477" s="208" t="s">
        <v>1811</v>
      </c>
      <c r="B477" s="208" t="s">
        <v>1812</v>
      </c>
      <c r="C477" s="203">
        <v>2590623.9500000002</v>
      </c>
      <c r="D477" s="203">
        <v>0</v>
      </c>
      <c r="E477" s="203">
        <v>0</v>
      </c>
      <c r="F477" s="203">
        <v>0</v>
      </c>
      <c r="G477" s="203">
        <v>2590623.9500000002</v>
      </c>
    </row>
    <row r="478" spans="1:7">
      <c r="A478" s="208" t="s">
        <v>1813</v>
      </c>
      <c r="B478" s="208" t="s">
        <v>1814</v>
      </c>
      <c r="C478" s="203">
        <v>577837550.78999996</v>
      </c>
      <c r="D478" s="203">
        <v>607742201.63</v>
      </c>
      <c r="E478" s="203">
        <v>620538680.27999997</v>
      </c>
      <c r="F478" s="203">
        <v>12796478.65</v>
      </c>
      <c r="G478" s="203">
        <v>590634029.44000006</v>
      </c>
    </row>
    <row r="479" spans="1:7">
      <c r="A479" s="208" t="s">
        <v>1815</v>
      </c>
      <c r="B479" s="208" t="s">
        <v>1816</v>
      </c>
      <c r="C479" s="203">
        <v>13007923.5</v>
      </c>
      <c r="D479" s="203">
        <v>0</v>
      </c>
      <c r="E479" s="203">
        <v>0</v>
      </c>
      <c r="F479" s="203">
        <v>0</v>
      </c>
      <c r="G479" s="203">
        <v>13007923.5</v>
      </c>
    </row>
    <row r="480" spans="1:7">
      <c r="A480" s="208" t="s">
        <v>1817</v>
      </c>
      <c r="B480" s="208" t="s">
        <v>1818</v>
      </c>
      <c r="C480" s="203">
        <v>5251557.1100000003</v>
      </c>
      <c r="D480" s="203">
        <v>0</v>
      </c>
      <c r="E480" s="203">
        <v>0</v>
      </c>
      <c r="F480" s="203">
        <v>0</v>
      </c>
      <c r="G480" s="203">
        <v>5251557.1100000003</v>
      </c>
    </row>
    <row r="481" spans="1:7">
      <c r="A481" s="208" t="s">
        <v>1819</v>
      </c>
      <c r="B481" s="208" t="s">
        <v>1820</v>
      </c>
      <c r="C481" s="203">
        <v>72438823.650000006</v>
      </c>
      <c r="D481" s="203">
        <v>80306132.680000007</v>
      </c>
      <c r="E481" s="203">
        <v>44581596.140000001</v>
      </c>
      <c r="F481" s="203">
        <v>-35724536.539999999</v>
      </c>
      <c r="G481" s="203">
        <v>36714287.109999999</v>
      </c>
    </row>
    <row r="482" spans="1:7">
      <c r="A482" s="208" t="s">
        <v>1821</v>
      </c>
      <c r="B482" s="208" t="s">
        <v>1822</v>
      </c>
      <c r="C482" s="203">
        <v>72438823.650000006</v>
      </c>
      <c r="D482" s="203">
        <v>80306132.680000007</v>
      </c>
      <c r="E482" s="203">
        <v>44581596.140000001</v>
      </c>
      <c r="F482" s="203">
        <v>-35724536.539999999</v>
      </c>
      <c r="G482" s="203">
        <v>36714287.109999999</v>
      </c>
    </row>
    <row r="483" spans="1:7">
      <c r="A483" s="208" t="s">
        <v>1823</v>
      </c>
      <c r="B483" s="208" t="s">
        <v>1822</v>
      </c>
      <c r="C483" s="203">
        <v>72438823.650000006</v>
      </c>
      <c r="D483" s="203">
        <v>80306132.680000007</v>
      </c>
      <c r="E483" s="203">
        <v>44581596.140000001</v>
      </c>
      <c r="F483" s="203">
        <v>-35724536.539999999</v>
      </c>
      <c r="G483" s="203">
        <v>36714287.109999999</v>
      </c>
    </row>
    <row r="484" spans="1:7">
      <c r="A484" s="208" t="s">
        <v>1824</v>
      </c>
      <c r="B484" s="208" t="s">
        <v>1098</v>
      </c>
      <c r="C484" s="203">
        <v>72438823.650000006</v>
      </c>
      <c r="D484" s="203">
        <v>80306132.680000007</v>
      </c>
      <c r="E484" s="203">
        <v>44581596.140000001</v>
      </c>
      <c r="F484" s="203">
        <v>-35724536.539999999</v>
      </c>
      <c r="G484" s="203">
        <v>36714287.109999999</v>
      </c>
    </row>
    <row r="485" spans="1:7">
      <c r="A485" s="208" t="s">
        <v>1825</v>
      </c>
      <c r="B485" s="208" t="s">
        <v>1826</v>
      </c>
      <c r="C485" s="203">
        <v>72438823.650000006</v>
      </c>
      <c r="D485" s="203">
        <v>80306132.680000007</v>
      </c>
      <c r="E485" s="203">
        <v>44581596.140000001</v>
      </c>
      <c r="F485" s="203">
        <v>-35724536.539999999</v>
      </c>
      <c r="G485" s="203">
        <v>36714287.109999999</v>
      </c>
    </row>
    <row r="486" spans="1:7">
      <c r="A486" s="208" t="s">
        <v>1827</v>
      </c>
      <c r="B486" s="208" t="s">
        <v>702</v>
      </c>
      <c r="C486" s="203">
        <v>690369786.38999999</v>
      </c>
      <c r="D486" s="203">
        <v>550345507.75</v>
      </c>
      <c r="E486" s="203">
        <v>689198003.52999997</v>
      </c>
      <c r="F486" s="203">
        <v>138852495.78</v>
      </c>
      <c r="G486" s="203">
        <v>829222282.16999996</v>
      </c>
    </row>
    <row r="487" spans="1:7">
      <c r="A487" s="208" t="s">
        <v>1828</v>
      </c>
      <c r="B487" s="208" t="s">
        <v>1829</v>
      </c>
      <c r="C487" s="203">
        <v>679892563.62</v>
      </c>
      <c r="D487" s="203">
        <v>481129624.45999998</v>
      </c>
      <c r="E487" s="203">
        <v>627482120.24000001</v>
      </c>
      <c r="F487" s="203">
        <v>146352495.78</v>
      </c>
      <c r="G487" s="203">
        <v>826245059.39999998</v>
      </c>
    </row>
    <row r="488" spans="1:7">
      <c r="A488" s="208" t="s">
        <v>1830</v>
      </c>
      <c r="B488" s="208" t="s">
        <v>1831</v>
      </c>
      <c r="C488" s="203">
        <v>0</v>
      </c>
      <c r="D488" s="203">
        <v>230280961.41</v>
      </c>
      <c r="E488" s="203">
        <v>255639683.41999999</v>
      </c>
      <c r="F488" s="203">
        <v>25358722.010000002</v>
      </c>
      <c r="G488" s="203">
        <v>25358722.010000002</v>
      </c>
    </row>
    <row r="489" spans="1:7">
      <c r="A489" s="208" t="s">
        <v>1832</v>
      </c>
      <c r="B489" s="208" t="s">
        <v>1833</v>
      </c>
      <c r="C489" s="203">
        <v>0</v>
      </c>
      <c r="D489" s="203">
        <v>230280961.41</v>
      </c>
      <c r="E489" s="203">
        <v>237789683.41999999</v>
      </c>
      <c r="F489" s="203">
        <v>7508722.0099999998</v>
      </c>
      <c r="G489" s="203">
        <v>7508722.0099999998</v>
      </c>
    </row>
    <row r="490" spans="1:7">
      <c r="A490" s="208" t="s">
        <v>1834</v>
      </c>
      <c r="B490" s="208" t="s">
        <v>1833</v>
      </c>
      <c r="C490" s="203">
        <v>0</v>
      </c>
      <c r="D490" s="203">
        <v>230280961.41</v>
      </c>
      <c r="E490" s="203">
        <v>237789683.41999999</v>
      </c>
      <c r="F490" s="203">
        <v>7508722.0099999998</v>
      </c>
      <c r="G490" s="203">
        <v>7508722.0099999998</v>
      </c>
    </row>
    <row r="491" spans="1:7">
      <c r="A491" s="208" t="s">
        <v>1835</v>
      </c>
      <c r="B491" s="208" t="s">
        <v>1836</v>
      </c>
      <c r="C491" s="203">
        <v>0</v>
      </c>
      <c r="D491" s="203">
        <v>230280961.41</v>
      </c>
      <c r="E491" s="203">
        <v>237789683.41999999</v>
      </c>
      <c r="F491" s="203">
        <v>7508722.0099999998</v>
      </c>
      <c r="G491" s="203">
        <v>7508722.0099999998</v>
      </c>
    </row>
    <row r="492" spans="1:7">
      <c r="A492" s="208" t="s">
        <v>3902</v>
      </c>
      <c r="B492" s="208" t="s">
        <v>3903</v>
      </c>
      <c r="C492" s="203">
        <v>0</v>
      </c>
      <c r="D492" s="203">
        <v>0</v>
      </c>
      <c r="E492" s="203">
        <v>1850000</v>
      </c>
      <c r="F492" s="203">
        <v>1850000</v>
      </c>
      <c r="G492" s="203">
        <v>1850000</v>
      </c>
    </row>
    <row r="493" spans="1:7">
      <c r="A493" s="208" t="s">
        <v>3904</v>
      </c>
      <c r="B493" s="208" t="s">
        <v>3903</v>
      </c>
      <c r="C493" s="203">
        <v>0</v>
      </c>
      <c r="D493" s="203">
        <v>0</v>
      </c>
      <c r="E493" s="203">
        <v>1850000</v>
      </c>
      <c r="F493" s="203">
        <v>1850000</v>
      </c>
      <c r="G493" s="203">
        <v>1850000</v>
      </c>
    </row>
    <row r="494" spans="1:7">
      <c r="A494" s="208" t="s">
        <v>3905</v>
      </c>
      <c r="B494" s="208" t="s">
        <v>3906</v>
      </c>
      <c r="C494" s="203">
        <v>0</v>
      </c>
      <c r="D494" s="203">
        <v>0</v>
      </c>
      <c r="E494" s="203">
        <v>1850000</v>
      </c>
      <c r="F494" s="203">
        <v>1850000</v>
      </c>
      <c r="G494" s="203">
        <v>1850000</v>
      </c>
    </row>
    <row r="495" spans="1:7">
      <c r="A495" s="208" t="s">
        <v>3907</v>
      </c>
      <c r="B495" s="208" t="s">
        <v>3908</v>
      </c>
      <c r="C495" s="203">
        <v>0</v>
      </c>
      <c r="D495" s="203">
        <v>0</v>
      </c>
      <c r="E495" s="203">
        <v>16000000</v>
      </c>
      <c r="F495" s="203">
        <v>16000000</v>
      </c>
      <c r="G495" s="203">
        <v>16000000</v>
      </c>
    </row>
    <row r="496" spans="1:7">
      <c r="A496" s="208" t="s">
        <v>3909</v>
      </c>
      <c r="B496" s="208" t="s">
        <v>3908</v>
      </c>
      <c r="C496" s="203">
        <v>0</v>
      </c>
      <c r="D496" s="203">
        <v>0</v>
      </c>
      <c r="E496" s="203">
        <v>16000000</v>
      </c>
      <c r="F496" s="203">
        <v>16000000</v>
      </c>
      <c r="G496" s="203">
        <v>16000000</v>
      </c>
    </row>
    <row r="497" spans="1:7">
      <c r="A497" s="208" t="s">
        <v>3910</v>
      </c>
      <c r="B497" s="208" t="s">
        <v>3911</v>
      </c>
      <c r="C497" s="203">
        <v>0</v>
      </c>
      <c r="D497" s="203">
        <v>0</v>
      </c>
      <c r="E497" s="203">
        <v>16000000</v>
      </c>
      <c r="F497" s="203">
        <v>16000000</v>
      </c>
      <c r="G497" s="203">
        <v>16000000</v>
      </c>
    </row>
    <row r="498" spans="1:7">
      <c r="A498" s="208" t="s">
        <v>1837</v>
      </c>
      <c r="B498" s="208" t="s">
        <v>1838</v>
      </c>
      <c r="C498" s="203">
        <v>679892563.62</v>
      </c>
      <c r="D498" s="203">
        <v>250848663.05000001</v>
      </c>
      <c r="E498" s="203">
        <v>371842436.81999999</v>
      </c>
      <c r="F498" s="203">
        <v>120993773.77</v>
      </c>
      <c r="G498" s="203">
        <v>800886337.38999999</v>
      </c>
    </row>
    <row r="499" spans="1:7">
      <c r="A499" s="208" t="s">
        <v>1839</v>
      </c>
      <c r="B499" s="208" t="s">
        <v>1840</v>
      </c>
      <c r="C499" s="203">
        <v>677982645.62</v>
      </c>
      <c r="D499" s="203">
        <v>246785829.56999999</v>
      </c>
      <c r="E499" s="203">
        <v>369339221.33999997</v>
      </c>
      <c r="F499" s="203">
        <v>122553391.77</v>
      </c>
      <c r="G499" s="203">
        <v>800536037.38999999</v>
      </c>
    </row>
    <row r="500" spans="1:7">
      <c r="A500" s="208" t="s">
        <v>1841</v>
      </c>
      <c r="B500" s="208" t="s">
        <v>1840</v>
      </c>
      <c r="C500" s="203">
        <v>677982645.62</v>
      </c>
      <c r="D500" s="203">
        <v>246785829.56999999</v>
      </c>
      <c r="E500" s="203">
        <v>369339221.33999997</v>
      </c>
      <c r="F500" s="203">
        <v>122553391.77</v>
      </c>
      <c r="G500" s="203">
        <v>800536037.38999999</v>
      </c>
    </row>
    <row r="501" spans="1:7">
      <c r="A501" s="208" t="s">
        <v>1842</v>
      </c>
      <c r="B501" s="208" t="s">
        <v>1843</v>
      </c>
      <c r="C501" s="203">
        <v>677285326.07000005</v>
      </c>
      <c r="D501" s="203">
        <v>246785829.56999999</v>
      </c>
      <c r="E501" s="203">
        <v>369339221.33999997</v>
      </c>
      <c r="F501" s="203">
        <v>122553391.77</v>
      </c>
      <c r="G501" s="203">
        <v>799838717.84000003</v>
      </c>
    </row>
    <row r="502" spans="1:7">
      <c r="A502" s="208" t="s">
        <v>1844</v>
      </c>
      <c r="B502" s="208" t="s">
        <v>1845</v>
      </c>
      <c r="C502" s="203">
        <v>697319.55</v>
      </c>
      <c r="D502" s="203">
        <v>0</v>
      </c>
      <c r="E502" s="203">
        <v>0</v>
      </c>
      <c r="F502" s="203">
        <v>0</v>
      </c>
      <c r="G502" s="203">
        <v>697319.55</v>
      </c>
    </row>
    <row r="503" spans="1:7">
      <c r="A503" s="208" t="s">
        <v>1846</v>
      </c>
      <c r="B503" s="208" t="s">
        <v>1847</v>
      </c>
      <c r="C503" s="203">
        <v>1909918</v>
      </c>
      <c r="D503" s="203">
        <v>4062833.48</v>
      </c>
      <c r="E503" s="203">
        <v>2503215.48</v>
      </c>
      <c r="F503" s="203">
        <v>-1559618</v>
      </c>
      <c r="G503" s="203">
        <v>350300</v>
      </c>
    </row>
    <row r="504" spans="1:7">
      <c r="A504" s="208" t="s">
        <v>1848</v>
      </c>
      <c r="B504" s="208" t="s">
        <v>1847</v>
      </c>
      <c r="C504" s="203">
        <v>1909918</v>
      </c>
      <c r="D504" s="203">
        <v>4062833.48</v>
      </c>
      <c r="E504" s="203">
        <v>2503215.48</v>
      </c>
      <c r="F504" s="203">
        <v>-1559618</v>
      </c>
      <c r="G504" s="203">
        <v>350300</v>
      </c>
    </row>
    <row r="505" spans="1:7">
      <c r="A505" s="208" t="s">
        <v>1849</v>
      </c>
      <c r="B505" s="208" t="s">
        <v>1850</v>
      </c>
      <c r="C505" s="203">
        <v>1909918</v>
      </c>
      <c r="D505" s="203">
        <v>4062833.48</v>
      </c>
      <c r="E505" s="203">
        <v>2503215.48</v>
      </c>
      <c r="F505" s="203">
        <v>-1559618</v>
      </c>
      <c r="G505" s="203">
        <v>350300</v>
      </c>
    </row>
    <row r="506" spans="1:7">
      <c r="A506" s="208" t="s">
        <v>1851</v>
      </c>
      <c r="B506" s="208" t="s">
        <v>1852</v>
      </c>
      <c r="C506" s="203">
        <v>10477222.77</v>
      </c>
      <c r="D506" s="203">
        <v>69215883.290000007</v>
      </c>
      <c r="E506" s="203">
        <v>61715883.289999999</v>
      </c>
      <c r="F506" s="203">
        <v>-7500000</v>
      </c>
      <c r="G506" s="203">
        <v>2977222.77</v>
      </c>
    </row>
    <row r="507" spans="1:7">
      <c r="A507" s="208" t="s">
        <v>1853</v>
      </c>
      <c r="B507" s="208" t="s">
        <v>1854</v>
      </c>
      <c r="C507" s="203">
        <v>7500000</v>
      </c>
      <c r="D507" s="203">
        <v>7500000</v>
      </c>
      <c r="E507" s="203">
        <v>0</v>
      </c>
      <c r="F507" s="203">
        <v>-7500000</v>
      </c>
      <c r="G507" s="203">
        <v>0</v>
      </c>
    </row>
    <row r="508" spans="1:7">
      <c r="A508" s="208" t="s">
        <v>1855</v>
      </c>
      <c r="B508" s="208" t="s">
        <v>1856</v>
      </c>
      <c r="C508" s="203">
        <v>7500000</v>
      </c>
      <c r="D508" s="203">
        <v>7500000</v>
      </c>
      <c r="E508" s="203">
        <v>0</v>
      </c>
      <c r="F508" s="203">
        <v>-7500000</v>
      </c>
      <c r="G508" s="203">
        <v>0</v>
      </c>
    </row>
    <row r="509" spans="1:7">
      <c r="A509" s="208" t="s">
        <v>1857</v>
      </c>
      <c r="B509" s="208" t="s">
        <v>1858</v>
      </c>
      <c r="C509" s="203">
        <v>7500000</v>
      </c>
      <c r="D509" s="203">
        <v>7500000</v>
      </c>
      <c r="E509" s="203">
        <v>0</v>
      </c>
      <c r="F509" s="203">
        <v>-7500000</v>
      </c>
      <c r="G509" s="203">
        <v>0</v>
      </c>
    </row>
    <row r="510" spans="1:7">
      <c r="A510" s="208" t="s">
        <v>1859</v>
      </c>
      <c r="B510" s="208" t="s">
        <v>1860</v>
      </c>
      <c r="C510" s="203">
        <v>7500000</v>
      </c>
      <c r="D510" s="203">
        <v>7500000</v>
      </c>
      <c r="E510" s="203">
        <v>0</v>
      </c>
      <c r="F510" s="203">
        <v>-7500000</v>
      </c>
      <c r="G510" s="203">
        <v>0</v>
      </c>
    </row>
    <row r="511" spans="1:7">
      <c r="A511" s="208" t="s">
        <v>1861</v>
      </c>
      <c r="B511" s="208" t="s">
        <v>1862</v>
      </c>
      <c r="C511" s="203">
        <v>2977222.77</v>
      </c>
      <c r="D511" s="203">
        <v>61715883.289999999</v>
      </c>
      <c r="E511" s="203">
        <v>61715883.289999999</v>
      </c>
      <c r="F511" s="203">
        <v>0</v>
      </c>
      <c r="G511" s="203">
        <v>2977222.77</v>
      </c>
    </row>
    <row r="512" spans="1:7">
      <c r="A512" s="208" t="s">
        <v>1863</v>
      </c>
      <c r="B512" s="208" t="s">
        <v>1862</v>
      </c>
      <c r="C512" s="203">
        <v>2977222.77</v>
      </c>
      <c r="D512" s="203">
        <v>61715883.289999999</v>
      </c>
      <c r="E512" s="203">
        <v>61715883.289999999</v>
      </c>
      <c r="F512" s="203">
        <v>0</v>
      </c>
      <c r="G512" s="203">
        <v>2977222.77</v>
      </c>
    </row>
    <row r="513" spans="1:7">
      <c r="A513" s="208" t="s">
        <v>1864</v>
      </c>
      <c r="B513" s="208" t="s">
        <v>1862</v>
      </c>
      <c r="C513" s="203">
        <v>2977222.77</v>
      </c>
      <c r="D513" s="203">
        <v>61715883.289999999</v>
      </c>
      <c r="E513" s="203">
        <v>61715883.289999999</v>
      </c>
      <c r="F513" s="203">
        <v>0</v>
      </c>
      <c r="G513" s="203">
        <v>2977222.77</v>
      </c>
    </row>
    <row r="514" spans="1:7">
      <c r="A514" s="208" t="s">
        <v>1865</v>
      </c>
      <c r="B514" s="208" t="s">
        <v>1866</v>
      </c>
      <c r="C514" s="203">
        <v>0</v>
      </c>
      <c r="D514" s="203">
        <v>61715883.289999999</v>
      </c>
      <c r="E514" s="203">
        <v>61715883.289999999</v>
      </c>
      <c r="F514" s="203">
        <v>0</v>
      </c>
      <c r="G514" s="203">
        <v>0</v>
      </c>
    </row>
    <row r="515" spans="1:7">
      <c r="A515" s="208" t="s">
        <v>1867</v>
      </c>
      <c r="B515" s="208" t="s">
        <v>1868</v>
      </c>
      <c r="C515" s="203">
        <v>2977222.77</v>
      </c>
      <c r="D515" s="203">
        <v>0</v>
      </c>
      <c r="E515" s="203">
        <v>0</v>
      </c>
      <c r="F515" s="203">
        <v>0</v>
      </c>
      <c r="G515" s="203">
        <v>2977222.77</v>
      </c>
    </row>
    <row r="516" spans="1:7">
      <c r="A516" s="208" t="s">
        <v>1869</v>
      </c>
      <c r="B516" s="208" t="s">
        <v>713</v>
      </c>
      <c r="C516" s="203">
        <v>33199313303.93</v>
      </c>
      <c r="D516" s="203">
        <v>34834701.039999999</v>
      </c>
      <c r="E516" s="203">
        <v>13126030.27</v>
      </c>
      <c r="F516" s="203">
        <v>-21708670.77</v>
      </c>
      <c r="G516" s="203">
        <v>33177604633.16</v>
      </c>
    </row>
    <row r="517" spans="1:7">
      <c r="A517" s="208" t="s">
        <v>1870</v>
      </c>
      <c r="B517" s="208" t="s">
        <v>1871</v>
      </c>
      <c r="C517" s="203">
        <v>33199313303.93</v>
      </c>
      <c r="D517" s="203">
        <v>34834701.039999999</v>
      </c>
      <c r="E517" s="203">
        <v>13126030.27</v>
      </c>
      <c r="F517" s="203">
        <v>-21708670.77</v>
      </c>
      <c r="G517" s="203">
        <v>33177604633.16</v>
      </c>
    </row>
    <row r="518" spans="1:7">
      <c r="A518" s="208" t="s">
        <v>1872</v>
      </c>
      <c r="B518" s="208" t="s">
        <v>1873</v>
      </c>
      <c r="C518" s="203">
        <v>61991679.939999998</v>
      </c>
      <c r="D518" s="203">
        <v>11239972.890000001</v>
      </c>
      <c r="E518" s="203">
        <v>13126030.27</v>
      </c>
      <c r="F518" s="203">
        <v>1886057.38</v>
      </c>
      <c r="G518" s="203">
        <v>63877737.32</v>
      </c>
    </row>
    <row r="519" spans="1:7">
      <c r="A519" s="208" t="s">
        <v>1874</v>
      </c>
      <c r="B519" s="208" t="s">
        <v>1873</v>
      </c>
      <c r="C519" s="203">
        <v>61991679.939999998</v>
      </c>
      <c r="D519" s="203">
        <v>11239972.890000001</v>
      </c>
      <c r="E519" s="203">
        <v>13126030.27</v>
      </c>
      <c r="F519" s="203">
        <v>1886057.38</v>
      </c>
      <c r="G519" s="203">
        <v>63877737.32</v>
      </c>
    </row>
    <row r="520" spans="1:7">
      <c r="A520" s="208" t="s">
        <v>1875</v>
      </c>
      <c r="B520" s="208" t="s">
        <v>1873</v>
      </c>
      <c r="C520" s="203">
        <v>61991679.939999998</v>
      </c>
      <c r="D520" s="203">
        <v>11239972.890000001</v>
      </c>
      <c r="E520" s="203">
        <v>13126030.27</v>
      </c>
      <c r="F520" s="203">
        <v>1886057.38</v>
      </c>
      <c r="G520" s="203">
        <v>63877737.32</v>
      </c>
    </row>
    <row r="521" spans="1:7">
      <c r="A521" s="208" t="s">
        <v>1876</v>
      </c>
      <c r="B521" s="208" t="s">
        <v>1877</v>
      </c>
      <c r="C521" s="203">
        <v>230131.66</v>
      </c>
      <c r="D521" s="203">
        <v>53964.21</v>
      </c>
      <c r="E521" s="203">
        <v>27939.46</v>
      </c>
      <c r="F521" s="203">
        <v>-26024.75</v>
      </c>
      <c r="G521" s="203">
        <v>204106.91</v>
      </c>
    </row>
    <row r="522" spans="1:7">
      <c r="A522" s="208" t="s">
        <v>2877</v>
      </c>
      <c r="B522" s="208" t="s">
        <v>2878</v>
      </c>
      <c r="C522" s="203">
        <v>0</v>
      </c>
      <c r="D522" s="203">
        <v>0</v>
      </c>
      <c r="E522" s="203">
        <v>5337015</v>
      </c>
      <c r="F522" s="203">
        <v>5337015</v>
      </c>
      <c r="G522" s="203">
        <v>5337015</v>
      </c>
    </row>
    <row r="523" spans="1:7">
      <c r="A523" s="208" t="s">
        <v>1878</v>
      </c>
      <c r="B523" s="208" t="s">
        <v>1879</v>
      </c>
      <c r="C523" s="203">
        <v>24393750.34</v>
      </c>
      <c r="D523" s="203">
        <v>626898.30000000005</v>
      </c>
      <c r="E523" s="203">
        <v>0</v>
      </c>
      <c r="F523" s="203">
        <v>-626898.30000000005</v>
      </c>
      <c r="G523" s="203">
        <v>23766852.039999999</v>
      </c>
    </row>
    <row r="524" spans="1:7">
      <c r="A524" s="208" t="s">
        <v>1880</v>
      </c>
      <c r="B524" s="208" t="s">
        <v>1881</v>
      </c>
      <c r="C524" s="203">
        <v>37367797.939999998</v>
      </c>
      <c r="D524" s="203">
        <v>10559110.380000001</v>
      </c>
      <c r="E524" s="203">
        <v>7761075.8099999996</v>
      </c>
      <c r="F524" s="203">
        <v>-2798034.57</v>
      </c>
      <c r="G524" s="203">
        <v>34569763.369999997</v>
      </c>
    </row>
    <row r="525" spans="1:7">
      <c r="A525" s="208" t="s">
        <v>1882</v>
      </c>
      <c r="B525" s="208" t="s">
        <v>1883</v>
      </c>
      <c r="C525" s="203">
        <v>33137321623.990002</v>
      </c>
      <c r="D525" s="203">
        <v>23594728.149999999</v>
      </c>
      <c r="E525" s="203">
        <v>0</v>
      </c>
      <c r="F525" s="203">
        <v>-23594728.149999999</v>
      </c>
      <c r="G525" s="203">
        <v>33113726895.84</v>
      </c>
    </row>
    <row r="526" spans="1:7">
      <c r="A526" s="208" t="s">
        <v>1884</v>
      </c>
      <c r="B526" s="208" t="s">
        <v>1883</v>
      </c>
      <c r="C526" s="203">
        <v>33137321623.990002</v>
      </c>
      <c r="D526" s="203">
        <v>23594728.149999999</v>
      </c>
      <c r="E526" s="203">
        <v>0</v>
      </c>
      <c r="F526" s="203">
        <v>-23594728.149999999</v>
      </c>
      <c r="G526" s="203">
        <v>33113726895.84</v>
      </c>
    </row>
    <row r="527" spans="1:7">
      <c r="A527" s="208" t="s">
        <v>1885</v>
      </c>
      <c r="B527" s="208" t="s">
        <v>1883</v>
      </c>
      <c r="C527" s="203">
        <v>33137321623.990002</v>
      </c>
      <c r="D527" s="203">
        <v>23594728.149999999</v>
      </c>
      <c r="E527" s="203">
        <v>0</v>
      </c>
      <c r="F527" s="203">
        <v>-23594728.149999999</v>
      </c>
      <c r="G527" s="203">
        <v>33113726895.84</v>
      </c>
    </row>
    <row r="528" spans="1:7">
      <c r="A528" s="208" t="s">
        <v>1886</v>
      </c>
      <c r="B528" s="208" t="s">
        <v>1887</v>
      </c>
      <c r="C528" s="203">
        <v>141162997.59</v>
      </c>
      <c r="D528" s="203">
        <v>23594728.149999999</v>
      </c>
      <c r="E528" s="203">
        <v>0</v>
      </c>
      <c r="F528" s="203">
        <v>-23594728.149999999</v>
      </c>
      <c r="G528" s="203">
        <v>117568269.44</v>
      </c>
    </row>
    <row r="529" spans="1:7">
      <c r="A529" s="208" t="s">
        <v>1888</v>
      </c>
      <c r="B529" s="208" t="s">
        <v>1889</v>
      </c>
      <c r="C529" s="203">
        <v>32913371294.290001</v>
      </c>
      <c r="D529" s="203">
        <v>0</v>
      </c>
      <c r="E529" s="203">
        <v>0</v>
      </c>
      <c r="F529" s="203">
        <v>0</v>
      </c>
      <c r="G529" s="203">
        <v>32913371294.290001</v>
      </c>
    </row>
    <row r="530" spans="1:7">
      <c r="A530" s="208" t="s">
        <v>1890</v>
      </c>
      <c r="B530" s="208" t="s">
        <v>1891</v>
      </c>
      <c r="C530" s="203">
        <v>82787332.109999999</v>
      </c>
      <c r="D530" s="203">
        <v>0</v>
      </c>
      <c r="E530" s="203">
        <v>0</v>
      </c>
      <c r="F530" s="203">
        <v>0</v>
      </c>
      <c r="G530" s="203">
        <v>82787332.109999999</v>
      </c>
    </row>
    <row r="531" spans="1:7">
      <c r="A531" s="208" t="s">
        <v>1892</v>
      </c>
      <c r="B531" s="208" t="s">
        <v>457</v>
      </c>
      <c r="C531" s="203">
        <v>128300537860.47</v>
      </c>
      <c r="D531" s="203">
        <v>696001855.84000003</v>
      </c>
      <c r="E531" s="203">
        <v>621123794.09000003</v>
      </c>
      <c r="F531" s="203">
        <v>-74878061.75</v>
      </c>
      <c r="G531" s="203">
        <v>128225659798.72</v>
      </c>
    </row>
    <row r="532" spans="1:7">
      <c r="A532" s="208" t="s">
        <v>1893</v>
      </c>
      <c r="B532" s="208" t="s">
        <v>1894</v>
      </c>
      <c r="C532" s="203">
        <v>128300537860.47</v>
      </c>
      <c r="D532" s="203">
        <v>696001855.84000003</v>
      </c>
      <c r="E532" s="203">
        <v>621123794.09000003</v>
      </c>
      <c r="F532" s="203">
        <v>-74878061.75</v>
      </c>
      <c r="G532" s="203">
        <v>128225659798.72</v>
      </c>
    </row>
    <row r="533" spans="1:7">
      <c r="A533" s="208" t="s">
        <v>1895</v>
      </c>
      <c r="B533" s="208" t="s">
        <v>802</v>
      </c>
      <c r="C533" s="203">
        <v>83363856036.399994</v>
      </c>
      <c r="D533" s="203">
        <v>0</v>
      </c>
      <c r="E533" s="203">
        <v>0</v>
      </c>
      <c r="F533" s="203">
        <v>0</v>
      </c>
      <c r="G533" s="203">
        <v>83363856036.399994</v>
      </c>
    </row>
    <row r="534" spans="1:7">
      <c r="A534" s="208" t="s">
        <v>1896</v>
      </c>
      <c r="B534" s="208" t="s">
        <v>1897</v>
      </c>
      <c r="C534" s="203">
        <v>83363856036.399994</v>
      </c>
      <c r="D534" s="203">
        <v>0</v>
      </c>
      <c r="E534" s="203">
        <v>0</v>
      </c>
      <c r="F534" s="203">
        <v>0</v>
      </c>
      <c r="G534" s="203">
        <v>83363856036.399994</v>
      </c>
    </row>
    <row r="535" spans="1:7">
      <c r="A535" s="208" t="s">
        <v>1898</v>
      </c>
      <c r="B535" s="208" t="s">
        <v>1899</v>
      </c>
      <c r="C535" s="203">
        <v>83363856036.399994</v>
      </c>
      <c r="D535" s="203">
        <v>0</v>
      </c>
      <c r="E535" s="203">
        <v>0</v>
      </c>
      <c r="F535" s="203">
        <v>0</v>
      </c>
      <c r="G535" s="203">
        <v>83363856036.399994</v>
      </c>
    </row>
    <row r="536" spans="1:7">
      <c r="A536" s="208" t="s">
        <v>1900</v>
      </c>
      <c r="B536" s="208" t="s">
        <v>1899</v>
      </c>
      <c r="C536" s="203">
        <v>83363856036.399994</v>
      </c>
      <c r="D536" s="203">
        <v>0</v>
      </c>
      <c r="E536" s="203">
        <v>0</v>
      </c>
      <c r="F536" s="203">
        <v>0</v>
      </c>
      <c r="G536" s="203">
        <v>83363856036.399994</v>
      </c>
    </row>
    <row r="537" spans="1:7">
      <c r="A537" s="208" t="s">
        <v>1901</v>
      </c>
      <c r="B537" s="208" t="s">
        <v>1899</v>
      </c>
      <c r="C537" s="203">
        <v>83363856036.399994</v>
      </c>
      <c r="D537" s="203">
        <v>0</v>
      </c>
      <c r="E537" s="203">
        <v>0</v>
      </c>
      <c r="F537" s="203">
        <v>0</v>
      </c>
      <c r="G537" s="203">
        <v>83363856036.399994</v>
      </c>
    </row>
    <row r="538" spans="1:7">
      <c r="A538" s="208" t="s">
        <v>1902</v>
      </c>
      <c r="B538" s="208" t="s">
        <v>1098</v>
      </c>
      <c r="C538" s="203">
        <v>83363856036.399994</v>
      </c>
      <c r="D538" s="203">
        <v>0</v>
      </c>
      <c r="E538" s="203">
        <v>0</v>
      </c>
      <c r="F538" s="203">
        <v>0</v>
      </c>
      <c r="G538" s="203">
        <v>83363856036.399994</v>
      </c>
    </row>
    <row r="539" spans="1:7">
      <c r="A539" s="208" t="s">
        <v>1903</v>
      </c>
      <c r="B539" s="208" t="s">
        <v>1899</v>
      </c>
      <c r="C539" s="203">
        <v>83363856036.399994</v>
      </c>
      <c r="D539" s="203">
        <v>0</v>
      </c>
      <c r="E539" s="203">
        <v>0</v>
      </c>
      <c r="F539" s="203">
        <v>0</v>
      </c>
      <c r="G539" s="203">
        <v>83363856036.399994</v>
      </c>
    </row>
    <row r="540" spans="1:7">
      <c r="A540" s="208" t="s">
        <v>1904</v>
      </c>
      <c r="B540" s="208" t="s">
        <v>463</v>
      </c>
      <c r="C540" s="203">
        <v>43650779190.209999</v>
      </c>
      <c r="D540" s="203">
        <v>131257494.84999999</v>
      </c>
      <c r="E540" s="203">
        <v>0</v>
      </c>
      <c r="F540" s="203">
        <v>-131257494.84999999</v>
      </c>
      <c r="G540" s="203">
        <v>43519521695.360001</v>
      </c>
    </row>
    <row r="541" spans="1:7">
      <c r="A541" s="208" t="s">
        <v>1905</v>
      </c>
      <c r="B541" s="208" t="s">
        <v>1906</v>
      </c>
      <c r="C541" s="203">
        <v>43650779190.209999</v>
      </c>
      <c r="D541" s="203">
        <v>131257494.84999999</v>
      </c>
      <c r="E541" s="203">
        <v>0</v>
      </c>
      <c r="F541" s="203">
        <v>-131257494.84999999</v>
      </c>
      <c r="G541" s="203">
        <v>43519521695.360001</v>
      </c>
    </row>
    <row r="542" spans="1:7">
      <c r="A542" s="208" t="s">
        <v>1907</v>
      </c>
      <c r="B542" s="208" t="s">
        <v>1908</v>
      </c>
      <c r="C542" s="203">
        <v>43650779190.209999</v>
      </c>
      <c r="D542" s="203">
        <v>131257494.84999999</v>
      </c>
      <c r="E542" s="203">
        <v>0</v>
      </c>
      <c r="F542" s="203">
        <v>-131257494.84999999</v>
      </c>
      <c r="G542" s="203">
        <v>43519521695.360001</v>
      </c>
    </row>
    <row r="543" spans="1:7">
      <c r="A543" s="208" t="s">
        <v>1909</v>
      </c>
      <c r="B543" s="208" t="s">
        <v>1908</v>
      </c>
      <c r="C543" s="203">
        <v>43650779190.209999</v>
      </c>
      <c r="D543" s="203">
        <v>131257494.84999999</v>
      </c>
      <c r="E543" s="203">
        <v>0</v>
      </c>
      <c r="F543" s="203">
        <v>-131257494.84999999</v>
      </c>
      <c r="G543" s="203">
        <v>43519521695.360001</v>
      </c>
    </row>
    <row r="544" spans="1:7">
      <c r="A544" s="208" t="s">
        <v>1910</v>
      </c>
      <c r="B544" s="208" t="s">
        <v>1908</v>
      </c>
      <c r="C544" s="203">
        <v>43650779190.209999</v>
      </c>
      <c r="D544" s="203">
        <v>131257494.84999999</v>
      </c>
      <c r="E544" s="203">
        <v>0</v>
      </c>
      <c r="F544" s="203">
        <v>-131257494.84999999</v>
      </c>
      <c r="G544" s="203">
        <v>43519521695.360001</v>
      </c>
    </row>
    <row r="545" spans="1:7">
      <c r="A545" s="208" t="s">
        <v>1911</v>
      </c>
      <c r="B545" s="208" t="s">
        <v>1908</v>
      </c>
      <c r="C545" s="203">
        <v>43650779190.209999</v>
      </c>
      <c r="D545" s="203">
        <v>131257494.84999999</v>
      </c>
      <c r="E545" s="203">
        <v>0</v>
      </c>
      <c r="F545" s="203">
        <v>-131257494.84999999</v>
      </c>
      <c r="G545" s="203">
        <v>43519521695.360001</v>
      </c>
    </row>
    <row r="546" spans="1:7">
      <c r="A546" s="208" t="s">
        <v>1912</v>
      </c>
      <c r="B546" s="208" t="s">
        <v>1913</v>
      </c>
      <c r="C546" s="203">
        <v>29061791081.77</v>
      </c>
      <c r="D546" s="203">
        <v>131257494.84999999</v>
      </c>
      <c r="E546" s="203">
        <v>0</v>
      </c>
      <c r="F546" s="203">
        <v>-131257494.84999999</v>
      </c>
      <c r="G546" s="203">
        <v>28930533586.919998</v>
      </c>
    </row>
    <row r="547" spans="1:7">
      <c r="A547" s="208" t="s">
        <v>1914</v>
      </c>
      <c r="B547" s="208" t="s">
        <v>1915</v>
      </c>
      <c r="C547" s="203">
        <v>14588988108.440001</v>
      </c>
      <c r="D547" s="203">
        <v>0</v>
      </c>
      <c r="E547" s="203">
        <v>0</v>
      </c>
      <c r="F547" s="203">
        <v>0</v>
      </c>
      <c r="G547" s="203">
        <v>14588988108.440001</v>
      </c>
    </row>
    <row r="548" spans="1:7">
      <c r="A548" s="208" t="s">
        <v>1916</v>
      </c>
      <c r="B548" s="208" t="s">
        <v>1917</v>
      </c>
      <c r="C548" s="203">
        <v>1285902633.8599999</v>
      </c>
      <c r="D548" s="203">
        <v>564744360.99000001</v>
      </c>
      <c r="E548" s="203">
        <v>621123794.09000003</v>
      </c>
      <c r="F548" s="203">
        <v>56379433.100000001</v>
      </c>
      <c r="G548" s="203">
        <v>1342282066.96</v>
      </c>
    </row>
    <row r="549" spans="1:7">
      <c r="A549" s="208" t="s">
        <v>1918</v>
      </c>
      <c r="B549" s="208" t="s">
        <v>1919</v>
      </c>
      <c r="C549" s="203">
        <v>1285902633.8599999</v>
      </c>
      <c r="D549" s="203">
        <v>564744360.99000001</v>
      </c>
      <c r="E549" s="203">
        <v>621123794.09000003</v>
      </c>
      <c r="F549" s="203">
        <v>56379433.100000001</v>
      </c>
      <c r="G549" s="203">
        <v>1342282066.96</v>
      </c>
    </row>
    <row r="550" spans="1:7">
      <c r="A550" s="208" t="s">
        <v>1920</v>
      </c>
      <c r="B550" s="208" t="s">
        <v>1921</v>
      </c>
      <c r="C550" s="203">
        <v>1171377618.48</v>
      </c>
      <c r="D550" s="203">
        <v>0</v>
      </c>
      <c r="E550" s="203">
        <v>0</v>
      </c>
      <c r="F550" s="203">
        <v>0</v>
      </c>
      <c r="G550" s="203">
        <v>1171377618.48</v>
      </c>
    </row>
    <row r="551" spans="1:7">
      <c r="A551" s="208" t="s">
        <v>1922</v>
      </c>
      <c r="B551" s="208" t="s">
        <v>1921</v>
      </c>
      <c r="C551" s="203">
        <v>1171377618.48</v>
      </c>
      <c r="D551" s="203">
        <v>0</v>
      </c>
      <c r="E551" s="203">
        <v>0</v>
      </c>
      <c r="F551" s="203">
        <v>0</v>
      </c>
      <c r="G551" s="203">
        <v>1171377618.48</v>
      </c>
    </row>
    <row r="552" spans="1:7">
      <c r="A552" s="208" t="s">
        <v>1923</v>
      </c>
      <c r="B552" s="208" t="s">
        <v>1921</v>
      </c>
      <c r="C552" s="203">
        <v>1171377618.48</v>
      </c>
      <c r="D552" s="203">
        <v>0</v>
      </c>
      <c r="E552" s="203">
        <v>0</v>
      </c>
      <c r="F552" s="203">
        <v>0</v>
      </c>
      <c r="G552" s="203">
        <v>1171377618.48</v>
      </c>
    </row>
    <row r="553" spans="1:7">
      <c r="A553" s="208" t="s">
        <v>1924</v>
      </c>
      <c r="B553" s="208" t="s">
        <v>1921</v>
      </c>
      <c r="C553" s="203">
        <v>1171377618.48</v>
      </c>
      <c r="D553" s="203">
        <v>0</v>
      </c>
      <c r="E553" s="203">
        <v>0</v>
      </c>
      <c r="F553" s="203">
        <v>0</v>
      </c>
      <c r="G553" s="203">
        <v>1171377618.48</v>
      </c>
    </row>
    <row r="554" spans="1:7">
      <c r="A554" s="208" t="s">
        <v>1925</v>
      </c>
      <c r="B554" s="208" t="s">
        <v>1926</v>
      </c>
      <c r="C554" s="203">
        <v>1171377618.48</v>
      </c>
      <c r="D554" s="203">
        <v>0</v>
      </c>
      <c r="E554" s="203">
        <v>0</v>
      </c>
      <c r="F554" s="203">
        <v>0</v>
      </c>
      <c r="G554" s="203">
        <v>1171377618.48</v>
      </c>
    </row>
    <row r="555" spans="1:7">
      <c r="A555" s="208" t="s">
        <v>1927</v>
      </c>
      <c r="B555" s="208" t="s">
        <v>1928</v>
      </c>
      <c r="C555" s="203">
        <v>114525015.38</v>
      </c>
      <c r="D555" s="203">
        <v>564744360.99000001</v>
      </c>
      <c r="E555" s="203">
        <v>621123794.09000003</v>
      </c>
      <c r="F555" s="203">
        <v>56379433.100000001</v>
      </c>
      <c r="G555" s="203">
        <v>170904448.47999999</v>
      </c>
    </row>
    <row r="556" spans="1:7">
      <c r="A556" s="208" t="s">
        <v>1929</v>
      </c>
      <c r="B556" s="208" t="s">
        <v>1930</v>
      </c>
      <c r="C556" s="203">
        <v>114525015.38</v>
      </c>
      <c r="D556" s="203">
        <v>564744360.99000001</v>
      </c>
      <c r="E556" s="203">
        <v>621123794.09000003</v>
      </c>
      <c r="F556" s="203">
        <v>56379433.100000001</v>
      </c>
      <c r="G556" s="203">
        <v>170904448.47999999</v>
      </c>
    </row>
    <row r="557" spans="1:7">
      <c r="A557" s="208" t="s">
        <v>1931</v>
      </c>
      <c r="B557" s="208" t="s">
        <v>1930</v>
      </c>
      <c r="C557" s="203">
        <v>114525015.38</v>
      </c>
      <c r="D557" s="203">
        <v>564744360.99000001</v>
      </c>
      <c r="E557" s="203">
        <v>621123794.09000003</v>
      </c>
      <c r="F557" s="203">
        <v>56379433.100000001</v>
      </c>
      <c r="G557" s="203">
        <v>170904448.47999999</v>
      </c>
    </row>
    <row r="558" spans="1:7">
      <c r="A558" s="208" t="s">
        <v>1932</v>
      </c>
      <c r="B558" s="208" t="s">
        <v>1930</v>
      </c>
      <c r="C558" s="203">
        <v>114525015.38</v>
      </c>
      <c r="D558" s="203">
        <v>564744360.99000001</v>
      </c>
      <c r="E558" s="203">
        <v>621123794.09000003</v>
      </c>
      <c r="F558" s="203">
        <v>56379433.100000001</v>
      </c>
      <c r="G558" s="203">
        <v>170904448.47999999</v>
      </c>
    </row>
    <row r="559" spans="1:7">
      <c r="A559" s="208" t="s">
        <v>1933</v>
      </c>
      <c r="B559" s="208" t="s">
        <v>1934</v>
      </c>
      <c r="C559" s="203">
        <v>114525015.38</v>
      </c>
      <c r="D559" s="203">
        <v>564744360.99000001</v>
      </c>
      <c r="E559" s="203">
        <v>621123794.09000003</v>
      </c>
      <c r="F559" s="203">
        <v>56379433.100000001</v>
      </c>
      <c r="G559" s="203">
        <v>170904448.47999999</v>
      </c>
    </row>
    <row r="560" spans="1:7">
      <c r="A560" s="208" t="s">
        <v>1935</v>
      </c>
      <c r="B560" s="208" t="s">
        <v>841</v>
      </c>
      <c r="C560" s="203">
        <v>0</v>
      </c>
      <c r="D560" s="203">
        <v>0</v>
      </c>
      <c r="E560" s="203">
        <v>0</v>
      </c>
      <c r="F560" s="203">
        <v>0</v>
      </c>
      <c r="G560" s="203">
        <v>0</v>
      </c>
    </row>
    <row r="561" spans="1:7">
      <c r="A561" s="208" t="s">
        <v>1936</v>
      </c>
      <c r="B561" s="208" t="s">
        <v>1937</v>
      </c>
      <c r="C561" s="203">
        <v>0</v>
      </c>
      <c r="D561" s="203">
        <v>0</v>
      </c>
      <c r="E561" s="203">
        <v>0</v>
      </c>
      <c r="F561" s="203">
        <v>0</v>
      </c>
      <c r="G561" s="203">
        <v>0</v>
      </c>
    </row>
    <row r="562" spans="1:7">
      <c r="A562" s="208" t="s">
        <v>1938</v>
      </c>
      <c r="B562" s="208" t="s">
        <v>1937</v>
      </c>
      <c r="C562" s="203">
        <v>0</v>
      </c>
      <c r="D562" s="203">
        <v>0</v>
      </c>
      <c r="E562" s="203">
        <v>0</v>
      </c>
      <c r="F562" s="203">
        <v>0</v>
      </c>
      <c r="G562" s="203">
        <v>0</v>
      </c>
    </row>
    <row r="563" spans="1:7">
      <c r="A563" s="208" t="s">
        <v>1939</v>
      </c>
      <c r="B563" s="208" t="s">
        <v>1937</v>
      </c>
      <c r="C563" s="203">
        <v>0</v>
      </c>
      <c r="D563" s="203">
        <v>0</v>
      </c>
      <c r="E563" s="203">
        <v>0</v>
      </c>
      <c r="F563" s="203">
        <v>0</v>
      </c>
      <c r="G563" s="203">
        <v>0</v>
      </c>
    </row>
    <row r="564" spans="1:7">
      <c r="A564" s="208" t="s">
        <v>1940</v>
      </c>
      <c r="B564" s="208" t="s">
        <v>1937</v>
      </c>
      <c r="C564" s="203">
        <v>0</v>
      </c>
      <c r="D564" s="203">
        <v>0</v>
      </c>
      <c r="E564" s="203">
        <v>0</v>
      </c>
      <c r="F564" s="203">
        <v>0</v>
      </c>
      <c r="G564" s="203">
        <v>0</v>
      </c>
    </row>
    <row r="565" spans="1:7">
      <c r="A565" s="208" t="s">
        <v>1941</v>
      </c>
      <c r="B565" s="208" t="s">
        <v>1937</v>
      </c>
      <c r="C565" s="203">
        <v>0</v>
      </c>
      <c r="D565" s="203">
        <v>0</v>
      </c>
      <c r="E565" s="203">
        <v>0</v>
      </c>
      <c r="F565" s="203">
        <v>0</v>
      </c>
      <c r="G565" s="203">
        <v>0</v>
      </c>
    </row>
    <row r="566" spans="1:7">
      <c r="A566" s="208" t="s">
        <v>1942</v>
      </c>
      <c r="B566" s="208" t="s">
        <v>469</v>
      </c>
      <c r="C566" s="203">
        <v>119222385964.09</v>
      </c>
      <c r="D566" s="203">
        <v>336664429.25999999</v>
      </c>
      <c r="E566" s="203">
        <v>31885830690.110001</v>
      </c>
      <c r="F566" s="203">
        <v>31549166260.849998</v>
      </c>
      <c r="G566" s="203">
        <v>150771552224.94</v>
      </c>
    </row>
    <row r="567" spans="1:7">
      <c r="A567" s="208" t="s">
        <v>1943</v>
      </c>
      <c r="B567" s="208" t="s">
        <v>1944</v>
      </c>
      <c r="C567" s="203">
        <v>119196542230.72</v>
      </c>
      <c r="D567" s="203">
        <v>336664429.25999999</v>
      </c>
      <c r="E567" s="203">
        <v>31883870177.490002</v>
      </c>
      <c r="F567" s="203">
        <v>31547205748.23</v>
      </c>
      <c r="G567" s="203">
        <v>150743747978.95001</v>
      </c>
    </row>
    <row r="568" spans="1:7">
      <c r="A568" s="208" t="s">
        <v>1945</v>
      </c>
      <c r="B568" s="208" t="s">
        <v>1946</v>
      </c>
      <c r="C568" s="203">
        <v>116162986552.36</v>
      </c>
      <c r="D568" s="203">
        <v>220233155.50999999</v>
      </c>
      <c r="E568" s="203">
        <v>31155534027.360001</v>
      </c>
      <c r="F568" s="203">
        <v>30935300871.849998</v>
      </c>
      <c r="G568" s="203">
        <v>147098287424.20999</v>
      </c>
    </row>
    <row r="569" spans="1:7">
      <c r="A569" s="208" t="s">
        <v>1947</v>
      </c>
      <c r="B569" s="208" t="s">
        <v>1948</v>
      </c>
      <c r="C569" s="203">
        <v>116156306552.36</v>
      </c>
      <c r="D569" s="203">
        <v>220233155.50999999</v>
      </c>
      <c r="E569" s="203">
        <v>31027282469.360001</v>
      </c>
      <c r="F569" s="203">
        <v>30807049313.849998</v>
      </c>
      <c r="G569" s="203">
        <v>146963355866.20999</v>
      </c>
    </row>
    <row r="570" spans="1:7">
      <c r="A570" s="208" t="s">
        <v>1949</v>
      </c>
      <c r="B570" s="208" t="s">
        <v>1950</v>
      </c>
      <c r="C570" s="203">
        <v>116156306552.36</v>
      </c>
      <c r="D570" s="203">
        <v>220233155.50999999</v>
      </c>
      <c r="E570" s="203">
        <v>31027282469.360001</v>
      </c>
      <c r="F570" s="203">
        <v>30807049313.849998</v>
      </c>
      <c r="G570" s="203">
        <v>146963355866.20999</v>
      </c>
    </row>
    <row r="571" spans="1:7">
      <c r="A571" s="208" t="s">
        <v>1951</v>
      </c>
      <c r="B571" s="208" t="s">
        <v>1952</v>
      </c>
      <c r="C571" s="203">
        <v>116156306552.36</v>
      </c>
      <c r="D571" s="203">
        <v>220233155.50999999</v>
      </c>
      <c r="E571" s="203">
        <v>31027282469.360001</v>
      </c>
      <c r="F571" s="203">
        <v>30807049313.849998</v>
      </c>
      <c r="G571" s="203">
        <v>146963355866.20999</v>
      </c>
    </row>
    <row r="572" spans="1:7">
      <c r="A572" s="208" t="s">
        <v>1953</v>
      </c>
      <c r="B572" s="208" t="s">
        <v>1952</v>
      </c>
      <c r="C572" s="203">
        <v>116156306552.36</v>
      </c>
      <c r="D572" s="203">
        <v>220233155.50999999</v>
      </c>
      <c r="E572" s="203">
        <v>31027282469.360001</v>
      </c>
      <c r="F572" s="203">
        <v>30807049313.849998</v>
      </c>
      <c r="G572" s="203">
        <v>146963355866.20999</v>
      </c>
    </row>
    <row r="573" spans="1:7">
      <c r="A573" s="208" t="s">
        <v>1954</v>
      </c>
      <c r="B573" s="208" t="s">
        <v>1098</v>
      </c>
      <c r="C573" s="203">
        <v>116156306552.36</v>
      </c>
      <c r="D573" s="203">
        <v>220233155.50999999</v>
      </c>
      <c r="E573" s="203">
        <v>31027282469.360001</v>
      </c>
      <c r="F573" s="203">
        <v>30807049313.849998</v>
      </c>
      <c r="G573" s="203">
        <v>146963355866.20999</v>
      </c>
    </row>
    <row r="574" spans="1:7">
      <c r="A574" s="208" t="s">
        <v>1955</v>
      </c>
      <c r="B574" s="208" t="s">
        <v>1956</v>
      </c>
      <c r="C574" s="203">
        <v>89915291062.080002</v>
      </c>
      <c r="D574" s="203">
        <v>104699632.33</v>
      </c>
      <c r="E574" s="203">
        <v>29013406882.860001</v>
      </c>
      <c r="F574" s="203">
        <v>28908707250.529999</v>
      </c>
      <c r="G574" s="203">
        <v>118823998312.61</v>
      </c>
    </row>
    <row r="575" spans="1:7">
      <c r="A575" s="208" t="s">
        <v>1957</v>
      </c>
      <c r="B575" s="208" t="s">
        <v>1958</v>
      </c>
      <c r="C575" s="203">
        <v>26241015490.279999</v>
      </c>
      <c r="D575" s="203">
        <v>115533523.18000001</v>
      </c>
      <c r="E575" s="203">
        <v>2013875586.5</v>
      </c>
      <c r="F575" s="203">
        <v>1898342063.3199999</v>
      </c>
      <c r="G575" s="203">
        <v>28139357553.599998</v>
      </c>
    </row>
    <row r="576" spans="1:7">
      <c r="A576" s="208" t="s">
        <v>2879</v>
      </c>
      <c r="B576" s="208" t="s">
        <v>2880</v>
      </c>
      <c r="C576" s="203">
        <v>6680000</v>
      </c>
      <c r="D576" s="203">
        <v>0</v>
      </c>
      <c r="E576" s="203">
        <v>128251558</v>
      </c>
      <c r="F576" s="203">
        <v>128251558</v>
      </c>
      <c r="G576" s="203">
        <v>134931558</v>
      </c>
    </row>
    <row r="577" spans="1:7">
      <c r="A577" s="208" t="s">
        <v>2881</v>
      </c>
      <c r="B577" s="208" t="s">
        <v>2882</v>
      </c>
      <c r="C577" s="203">
        <v>6680000</v>
      </c>
      <c r="D577" s="203">
        <v>0</v>
      </c>
      <c r="E577" s="203">
        <v>128251558</v>
      </c>
      <c r="F577" s="203">
        <v>128251558</v>
      </c>
      <c r="G577" s="203">
        <v>134931558</v>
      </c>
    </row>
    <row r="578" spans="1:7">
      <c r="A578" s="208" t="s">
        <v>2883</v>
      </c>
      <c r="B578" s="208" t="s">
        <v>2884</v>
      </c>
      <c r="C578" s="203">
        <v>6680000</v>
      </c>
      <c r="D578" s="203">
        <v>0</v>
      </c>
      <c r="E578" s="203">
        <v>128251558</v>
      </c>
      <c r="F578" s="203">
        <v>128251558</v>
      </c>
      <c r="G578" s="203">
        <v>134931558</v>
      </c>
    </row>
    <row r="579" spans="1:7">
      <c r="A579" s="208" t="s">
        <v>2885</v>
      </c>
      <c r="B579" s="208" t="s">
        <v>2884</v>
      </c>
      <c r="C579" s="203">
        <v>6680000</v>
      </c>
      <c r="D579" s="203">
        <v>0</v>
      </c>
      <c r="E579" s="203">
        <v>128251558</v>
      </c>
      <c r="F579" s="203">
        <v>128251558</v>
      </c>
      <c r="G579" s="203">
        <v>134931558</v>
      </c>
    </row>
    <row r="580" spans="1:7">
      <c r="A580" s="208" t="s">
        <v>2886</v>
      </c>
      <c r="B580" s="208" t="s">
        <v>2884</v>
      </c>
      <c r="C580" s="203">
        <v>6680000</v>
      </c>
      <c r="D580" s="203">
        <v>0</v>
      </c>
      <c r="E580" s="203">
        <v>128251558</v>
      </c>
      <c r="F580" s="203">
        <v>128251558</v>
      </c>
      <c r="G580" s="203">
        <v>134931558</v>
      </c>
    </row>
    <row r="581" spans="1:7">
      <c r="A581" s="208" t="s">
        <v>2887</v>
      </c>
      <c r="B581" s="208" t="s">
        <v>2882</v>
      </c>
      <c r="C581" s="203">
        <v>6680000</v>
      </c>
      <c r="D581" s="203">
        <v>0</v>
      </c>
      <c r="E581" s="203">
        <v>128251558</v>
      </c>
      <c r="F581" s="203">
        <v>128251558</v>
      </c>
      <c r="G581" s="203">
        <v>134931558</v>
      </c>
    </row>
    <row r="582" spans="1:7">
      <c r="A582" s="208" t="s">
        <v>1959</v>
      </c>
      <c r="B582" s="208" t="s">
        <v>1960</v>
      </c>
      <c r="C582" s="203">
        <v>3033555678.3600001</v>
      </c>
      <c r="D582" s="203">
        <v>116431273.75</v>
      </c>
      <c r="E582" s="203">
        <v>728336150.13</v>
      </c>
      <c r="F582" s="203">
        <v>611904876.38</v>
      </c>
      <c r="G582" s="203">
        <v>3645460554.7399998</v>
      </c>
    </row>
    <row r="583" spans="1:7">
      <c r="A583" s="208" t="s">
        <v>1961</v>
      </c>
      <c r="B583" s="208" t="s">
        <v>1962</v>
      </c>
      <c r="C583" s="203">
        <v>3033555678.3600001</v>
      </c>
      <c r="D583" s="203">
        <v>116431273.75</v>
      </c>
      <c r="E583" s="203">
        <v>728336150.13</v>
      </c>
      <c r="F583" s="203">
        <v>611904876.38</v>
      </c>
      <c r="G583" s="203">
        <v>3645460554.7399998</v>
      </c>
    </row>
    <row r="584" spans="1:7">
      <c r="A584" s="208" t="s">
        <v>1963</v>
      </c>
      <c r="B584" s="208" t="s">
        <v>1964</v>
      </c>
      <c r="C584" s="203">
        <v>3033555678.3600001</v>
      </c>
      <c r="D584" s="203">
        <v>116431273.75</v>
      </c>
      <c r="E584" s="203">
        <v>728336150.13</v>
      </c>
      <c r="F584" s="203">
        <v>611904876.38</v>
      </c>
      <c r="G584" s="203">
        <v>3645460554.7399998</v>
      </c>
    </row>
    <row r="585" spans="1:7">
      <c r="A585" s="208" t="s">
        <v>1965</v>
      </c>
      <c r="B585" s="208" t="s">
        <v>807</v>
      </c>
      <c r="C585" s="203">
        <v>3033555678.3600001</v>
      </c>
      <c r="D585" s="203">
        <v>116431273.75</v>
      </c>
      <c r="E585" s="203">
        <v>728336150.13</v>
      </c>
      <c r="F585" s="203">
        <v>611904876.38</v>
      </c>
      <c r="G585" s="203">
        <v>3645460554.7399998</v>
      </c>
    </row>
    <row r="586" spans="1:7">
      <c r="A586" s="208" t="s">
        <v>1966</v>
      </c>
      <c r="B586" s="208" t="s">
        <v>807</v>
      </c>
      <c r="C586" s="203">
        <v>3033555678.3600001</v>
      </c>
      <c r="D586" s="203">
        <v>116431273.75</v>
      </c>
      <c r="E586" s="203">
        <v>728336150.13</v>
      </c>
      <c r="F586" s="203">
        <v>611904876.38</v>
      </c>
      <c r="G586" s="203">
        <v>3645460554.7399998</v>
      </c>
    </row>
    <row r="587" spans="1:7">
      <c r="A587" s="208" t="s">
        <v>1967</v>
      </c>
      <c r="B587" s="208" t="s">
        <v>1098</v>
      </c>
      <c r="C587" s="203">
        <v>3033555678.3600001</v>
      </c>
      <c r="D587" s="203">
        <v>116431273.75</v>
      </c>
      <c r="E587" s="203">
        <v>728336150.13</v>
      </c>
      <c r="F587" s="203">
        <v>611904876.38</v>
      </c>
      <c r="G587" s="203">
        <v>3645460554.7399998</v>
      </c>
    </row>
    <row r="588" spans="1:7">
      <c r="A588" s="208" t="s">
        <v>1968</v>
      </c>
      <c r="B588" s="208" t="s">
        <v>1969</v>
      </c>
      <c r="C588" s="203">
        <v>3033555678.3600001</v>
      </c>
      <c r="D588" s="203">
        <v>116431273.75</v>
      </c>
      <c r="E588" s="203">
        <v>728336150.13</v>
      </c>
      <c r="F588" s="203">
        <v>611904876.38</v>
      </c>
      <c r="G588" s="203">
        <v>3645460554.7399998</v>
      </c>
    </row>
    <row r="589" spans="1:7">
      <c r="A589" s="208" t="s">
        <v>1970</v>
      </c>
      <c r="B589" s="208" t="s">
        <v>1971</v>
      </c>
      <c r="C589" s="203">
        <v>25843733.370000001</v>
      </c>
      <c r="D589" s="203">
        <v>0</v>
      </c>
      <c r="E589" s="203">
        <v>1960512.62</v>
      </c>
      <c r="F589" s="203">
        <v>1960512.62</v>
      </c>
      <c r="G589" s="203">
        <v>27804245.989999998</v>
      </c>
    </row>
    <row r="590" spans="1:7">
      <c r="A590" s="208" t="s">
        <v>1972</v>
      </c>
      <c r="B590" s="208" t="s">
        <v>1973</v>
      </c>
      <c r="C590" s="203">
        <v>3596362.07</v>
      </c>
      <c r="D590" s="203">
        <v>0</v>
      </c>
      <c r="E590" s="203">
        <v>974317.15</v>
      </c>
      <c r="F590" s="203">
        <v>974317.15</v>
      </c>
      <c r="G590" s="203">
        <v>4570679.22</v>
      </c>
    </row>
    <row r="591" spans="1:7">
      <c r="A591" s="208" t="s">
        <v>1974</v>
      </c>
      <c r="B591" s="208" t="s">
        <v>1975</v>
      </c>
      <c r="C591" s="203">
        <v>3596362.07</v>
      </c>
      <c r="D591" s="203">
        <v>0</v>
      </c>
      <c r="E591" s="203">
        <v>974317.15</v>
      </c>
      <c r="F591" s="203">
        <v>974317.15</v>
      </c>
      <c r="G591" s="203">
        <v>4570679.22</v>
      </c>
    </row>
    <row r="592" spans="1:7">
      <c r="A592" s="208" t="s">
        <v>1976</v>
      </c>
      <c r="B592" s="208" t="s">
        <v>1977</v>
      </c>
      <c r="C592" s="203">
        <v>3596362.07</v>
      </c>
      <c r="D592" s="203">
        <v>0</v>
      </c>
      <c r="E592" s="203">
        <v>974317.15</v>
      </c>
      <c r="F592" s="203">
        <v>974317.15</v>
      </c>
      <c r="G592" s="203">
        <v>4570679.22</v>
      </c>
    </row>
    <row r="593" spans="1:7">
      <c r="A593" s="208" t="s">
        <v>1978</v>
      </c>
      <c r="B593" s="208" t="s">
        <v>1979</v>
      </c>
      <c r="C593" s="203">
        <v>3596362.07</v>
      </c>
      <c r="D593" s="203">
        <v>0</v>
      </c>
      <c r="E593" s="203">
        <v>974317.15</v>
      </c>
      <c r="F593" s="203">
        <v>974317.15</v>
      </c>
      <c r="G593" s="203">
        <v>4570679.22</v>
      </c>
    </row>
    <row r="594" spans="1:7">
      <c r="A594" s="208" t="s">
        <v>1980</v>
      </c>
      <c r="B594" s="208" t="s">
        <v>1981</v>
      </c>
      <c r="C594" s="203">
        <v>175394.39</v>
      </c>
      <c r="D594" s="203">
        <v>0</v>
      </c>
      <c r="E594" s="203">
        <v>1606.59</v>
      </c>
      <c r="F594" s="203">
        <v>1606.59</v>
      </c>
      <c r="G594" s="203">
        <v>177000.98</v>
      </c>
    </row>
    <row r="595" spans="1:7">
      <c r="A595" s="208" t="s">
        <v>1982</v>
      </c>
      <c r="B595" s="208" t="s">
        <v>1983</v>
      </c>
      <c r="C595" s="203">
        <v>175394.39</v>
      </c>
      <c r="D595" s="203">
        <v>0</v>
      </c>
      <c r="E595" s="203">
        <v>1606.59</v>
      </c>
      <c r="F595" s="203">
        <v>1606.59</v>
      </c>
      <c r="G595" s="203">
        <v>177000.98</v>
      </c>
    </row>
    <row r="596" spans="1:7">
      <c r="A596" s="208" t="s">
        <v>1984</v>
      </c>
      <c r="B596" s="208" t="s">
        <v>1985</v>
      </c>
      <c r="C596" s="203">
        <v>175394.39</v>
      </c>
      <c r="D596" s="203">
        <v>0</v>
      </c>
      <c r="E596" s="203">
        <v>1606.59</v>
      </c>
      <c r="F596" s="203">
        <v>1606.59</v>
      </c>
      <c r="G596" s="203">
        <v>177000.98</v>
      </c>
    </row>
    <row r="597" spans="1:7">
      <c r="A597" s="208" t="s">
        <v>1986</v>
      </c>
      <c r="B597" s="208" t="s">
        <v>1981</v>
      </c>
      <c r="C597" s="203">
        <v>1487469.71</v>
      </c>
      <c r="D597" s="203">
        <v>0</v>
      </c>
      <c r="E597" s="203">
        <v>240434.69</v>
      </c>
      <c r="F597" s="203">
        <v>240434.69</v>
      </c>
      <c r="G597" s="203">
        <v>1727904.4</v>
      </c>
    </row>
    <row r="598" spans="1:7">
      <c r="A598" s="208" t="s">
        <v>1987</v>
      </c>
      <c r="B598" s="208" t="s">
        <v>1983</v>
      </c>
      <c r="C598" s="203">
        <v>1487469.71</v>
      </c>
      <c r="D598" s="203">
        <v>0</v>
      </c>
      <c r="E598" s="203">
        <v>240434.69</v>
      </c>
      <c r="F598" s="203">
        <v>240434.69</v>
      </c>
      <c r="G598" s="203">
        <v>1727904.4</v>
      </c>
    </row>
    <row r="599" spans="1:7">
      <c r="A599" s="208" t="s">
        <v>1988</v>
      </c>
      <c r="B599" s="208" t="s">
        <v>1985</v>
      </c>
      <c r="C599" s="203">
        <v>1487469.71</v>
      </c>
      <c r="D599" s="203">
        <v>0</v>
      </c>
      <c r="E599" s="203">
        <v>240434.69</v>
      </c>
      <c r="F599" s="203">
        <v>240434.69</v>
      </c>
      <c r="G599" s="203">
        <v>1727904.4</v>
      </c>
    </row>
    <row r="600" spans="1:7">
      <c r="A600" s="208" t="s">
        <v>1989</v>
      </c>
      <c r="B600" s="208" t="s">
        <v>1981</v>
      </c>
      <c r="C600" s="203">
        <v>1933497.97</v>
      </c>
      <c r="D600" s="203">
        <v>0</v>
      </c>
      <c r="E600" s="203">
        <v>732275.87</v>
      </c>
      <c r="F600" s="203">
        <v>732275.87</v>
      </c>
      <c r="G600" s="203">
        <v>2665773.84</v>
      </c>
    </row>
    <row r="601" spans="1:7">
      <c r="A601" s="208" t="s">
        <v>1990</v>
      </c>
      <c r="B601" s="208" t="s">
        <v>1983</v>
      </c>
      <c r="C601" s="203">
        <v>1933497.97</v>
      </c>
      <c r="D601" s="203">
        <v>0</v>
      </c>
      <c r="E601" s="203">
        <v>732275.87</v>
      </c>
      <c r="F601" s="203">
        <v>732275.87</v>
      </c>
      <c r="G601" s="203">
        <v>2665773.84</v>
      </c>
    </row>
    <row r="602" spans="1:7">
      <c r="A602" s="208" t="s">
        <v>1991</v>
      </c>
      <c r="B602" s="208" t="s">
        <v>1985</v>
      </c>
      <c r="C602" s="203">
        <v>1933497.97</v>
      </c>
      <c r="D602" s="203">
        <v>0</v>
      </c>
      <c r="E602" s="203">
        <v>732275.87</v>
      </c>
      <c r="F602" s="203">
        <v>732275.87</v>
      </c>
      <c r="G602" s="203">
        <v>2665773.84</v>
      </c>
    </row>
    <row r="603" spans="1:7">
      <c r="A603" s="208" t="s">
        <v>1992</v>
      </c>
      <c r="B603" s="208" t="s">
        <v>938</v>
      </c>
      <c r="C603" s="203">
        <v>22247371.300000001</v>
      </c>
      <c r="D603" s="203">
        <v>0</v>
      </c>
      <c r="E603" s="203">
        <v>986195.47</v>
      </c>
      <c r="F603" s="203">
        <v>986195.47</v>
      </c>
      <c r="G603" s="203">
        <v>23233566.77</v>
      </c>
    </row>
    <row r="604" spans="1:7">
      <c r="A604" s="208" t="s">
        <v>1993</v>
      </c>
      <c r="B604" s="208" t="s">
        <v>1994</v>
      </c>
      <c r="C604" s="203">
        <v>22247371.300000001</v>
      </c>
      <c r="D604" s="203">
        <v>0</v>
      </c>
      <c r="E604" s="203">
        <v>986195.47</v>
      </c>
      <c r="F604" s="203">
        <v>986195.47</v>
      </c>
      <c r="G604" s="203">
        <v>23233566.77</v>
      </c>
    </row>
    <row r="605" spans="1:7">
      <c r="A605" s="208" t="s">
        <v>1995</v>
      </c>
      <c r="B605" s="208" t="s">
        <v>1996</v>
      </c>
      <c r="C605" s="203">
        <v>22247371.300000001</v>
      </c>
      <c r="D605" s="203">
        <v>0</v>
      </c>
      <c r="E605" s="203">
        <v>986195.47</v>
      </c>
      <c r="F605" s="203">
        <v>986195.47</v>
      </c>
      <c r="G605" s="203">
        <v>23233566.77</v>
      </c>
    </row>
    <row r="606" spans="1:7">
      <c r="A606" s="208" t="s">
        <v>1997</v>
      </c>
      <c r="B606" s="208" t="s">
        <v>1996</v>
      </c>
      <c r="C606" s="203">
        <v>22247371.300000001</v>
      </c>
      <c r="D606" s="203">
        <v>0</v>
      </c>
      <c r="E606" s="203">
        <v>986195.47</v>
      </c>
      <c r="F606" s="203">
        <v>986195.47</v>
      </c>
      <c r="G606" s="203">
        <v>23233566.77</v>
      </c>
    </row>
    <row r="607" spans="1:7">
      <c r="A607" s="208" t="s">
        <v>1998</v>
      </c>
      <c r="B607" s="208" t="s">
        <v>1996</v>
      </c>
      <c r="C607" s="203">
        <v>22247371.300000001</v>
      </c>
      <c r="D607" s="203">
        <v>0</v>
      </c>
      <c r="E607" s="203">
        <v>986195.47</v>
      </c>
      <c r="F607" s="203">
        <v>986195.47</v>
      </c>
      <c r="G607" s="203">
        <v>23233566.77</v>
      </c>
    </row>
    <row r="608" spans="1:7">
      <c r="A608" s="208" t="s">
        <v>1999</v>
      </c>
      <c r="B608" s="208" t="s">
        <v>1996</v>
      </c>
      <c r="C608" s="203">
        <v>22247371.300000001</v>
      </c>
      <c r="D608" s="203">
        <v>0</v>
      </c>
      <c r="E608" s="203">
        <v>986195.47</v>
      </c>
      <c r="F608" s="203">
        <v>986195.47</v>
      </c>
      <c r="G608" s="203">
        <v>23233566.77</v>
      </c>
    </row>
    <row r="609" spans="1:7">
      <c r="A609" s="208" t="s">
        <v>2000</v>
      </c>
      <c r="B609" s="208" t="s">
        <v>2001</v>
      </c>
      <c r="C609" s="203">
        <v>22070873.25</v>
      </c>
      <c r="D609" s="203">
        <v>0</v>
      </c>
      <c r="E609" s="203">
        <v>980557.8</v>
      </c>
      <c r="F609" s="203">
        <v>980557.8</v>
      </c>
      <c r="G609" s="203">
        <v>23051431.050000001</v>
      </c>
    </row>
    <row r="610" spans="1:7">
      <c r="A610" s="208" t="s">
        <v>3547</v>
      </c>
      <c r="B610" s="208" t="s">
        <v>3548</v>
      </c>
      <c r="C610" s="203">
        <v>29907.05</v>
      </c>
      <c r="D610" s="203">
        <v>0</v>
      </c>
      <c r="E610" s="203">
        <v>0</v>
      </c>
      <c r="F610" s="203">
        <v>0</v>
      </c>
      <c r="G610" s="203">
        <v>29907.05</v>
      </c>
    </row>
    <row r="611" spans="1:7">
      <c r="A611" s="208" t="s">
        <v>2002</v>
      </c>
      <c r="B611" s="208" t="s">
        <v>2003</v>
      </c>
      <c r="C611" s="203">
        <v>146591</v>
      </c>
      <c r="D611" s="203">
        <v>0</v>
      </c>
      <c r="E611" s="203">
        <v>5637.67</v>
      </c>
      <c r="F611" s="203">
        <v>5637.67</v>
      </c>
      <c r="G611" s="203">
        <v>152228.67000000001</v>
      </c>
    </row>
    <row r="612" spans="1:7">
      <c r="A612" s="208" t="s">
        <v>2004</v>
      </c>
      <c r="B612" s="208" t="s">
        <v>2005</v>
      </c>
      <c r="C612" s="203">
        <v>100562911062.42</v>
      </c>
      <c r="D612" s="203">
        <v>31845249016.509998</v>
      </c>
      <c r="E612" s="203">
        <v>235561459.87</v>
      </c>
      <c r="F612" s="203">
        <v>31609687556.639999</v>
      </c>
      <c r="G612" s="203">
        <v>132172598619.06</v>
      </c>
    </row>
    <row r="613" spans="1:7">
      <c r="A613" s="208" t="s">
        <v>2006</v>
      </c>
      <c r="B613" s="208" t="s">
        <v>2007</v>
      </c>
      <c r="C613" s="203">
        <v>98217034036.570007</v>
      </c>
      <c r="D613" s="203">
        <v>31111978423.040001</v>
      </c>
      <c r="E613" s="203">
        <v>235554859.86000001</v>
      </c>
      <c r="F613" s="203">
        <v>30876423563.18</v>
      </c>
      <c r="G613" s="203">
        <v>129093457599.75</v>
      </c>
    </row>
    <row r="614" spans="1:7">
      <c r="A614" s="208" t="s">
        <v>2008</v>
      </c>
      <c r="B614" s="208" t="s">
        <v>2009</v>
      </c>
      <c r="C614" s="203">
        <v>89900257762.179993</v>
      </c>
      <c r="D614" s="203">
        <v>29013406882.830002</v>
      </c>
      <c r="E614" s="203">
        <v>104699632.31999999</v>
      </c>
      <c r="F614" s="203">
        <v>28908707250.509998</v>
      </c>
      <c r="G614" s="203">
        <v>118808965012.69</v>
      </c>
    </row>
    <row r="615" spans="1:7">
      <c r="A615" s="208" t="s">
        <v>2010</v>
      </c>
      <c r="B615" s="208" t="s">
        <v>2011</v>
      </c>
      <c r="C615" s="203">
        <v>30201186337.509998</v>
      </c>
      <c r="D615" s="203">
        <v>10442217098.91</v>
      </c>
      <c r="E615" s="203">
        <v>0.01</v>
      </c>
      <c r="F615" s="203">
        <v>10442217098.9</v>
      </c>
      <c r="G615" s="203">
        <v>40643403436.410004</v>
      </c>
    </row>
    <row r="616" spans="1:7">
      <c r="A616" s="208" t="s">
        <v>2012</v>
      </c>
      <c r="B616" s="208" t="s">
        <v>2013</v>
      </c>
      <c r="C616" s="203">
        <v>23091775754.200001</v>
      </c>
      <c r="D616" s="203">
        <v>7731055403.2299995</v>
      </c>
      <c r="E616" s="203">
        <v>0</v>
      </c>
      <c r="F616" s="203">
        <v>7731055403.2299995</v>
      </c>
      <c r="G616" s="203">
        <v>30822831157.43</v>
      </c>
    </row>
    <row r="617" spans="1:7">
      <c r="A617" s="208" t="s">
        <v>2014</v>
      </c>
      <c r="B617" s="208" t="s">
        <v>2013</v>
      </c>
      <c r="C617" s="203">
        <v>23091775754.200001</v>
      </c>
      <c r="D617" s="203">
        <v>7731055403.2299995</v>
      </c>
      <c r="E617" s="203">
        <v>0</v>
      </c>
      <c r="F617" s="203">
        <v>7731055403.2299995</v>
      </c>
      <c r="G617" s="203">
        <v>30822831157.43</v>
      </c>
    </row>
    <row r="618" spans="1:7">
      <c r="A618" s="208" t="s">
        <v>2015</v>
      </c>
      <c r="B618" s="208" t="s">
        <v>2013</v>
      </c>
      <c r="C618" s="203">
        <v>23091775754.200001</v>
      </c>
      <c r="D618" s="203">
        <v>7731055403.2299995</v>
      </c>
      <c r="E618" s="203">
        <v>0</v>
      </c>
      <c r="F618" s="203">
        <v>7731055403.2299995</v>
      </c>
      <c r="G618" s="203">
        <v>30822831157.43</v>
      </c>
    </row>
    <row r="619" spans="1:7">
      <c r="A619" s="208" t="s">
        <v>2016</v>
      </c>
      <c r="B619" s="208" t="s">
        <v>2013</v>
      </c>
      <c r="C619" s="203">
        <v>23091775754.200001</v>
      </c>
      <c r="D619" s="203">
        <v>7731055403.2299995</v>
      </c>
      <c r="E619" s="203">
        <v>0</v>
      </c>
      <c r="F619" s="203">
        <v>7731055403.2299995</v>
      </c>
      <c r="G619" s="203">
        <v>30822831157.43</v>
      </c>
    </row>
    <row r="620" spans="1:7">
      <c r="A620" s="208" t="s">
        <v>2017</v>
      </c>
      <c r="B620" s="208" t="s">
        <v>2018</v>
      </c>
      <c r="C620" s="203">
        <v>23091775754.200001</v>
      </c>
      <c r="D620" s="203">
        <v>7731055403.2299995</v>
      </c>
      <c r="E620" s="203">
        <v>0</v>
      </c>
      <c r="F620" s="203">
        <v>7731055403.2299995</v>
      </c>
      <c r="G620" s="203">
        <v>30822831157.43</v>
      </c>
    </row>
    <row r="621" spans="1:7">
      <c r="A621" s="208" t="s">
        <v>2019</v>
      </c>
      <c r="B621" s="208" t="s">
        <v>2020</v>
      </c>
      <c r="C621" s="203">
        <v>382742283.77999997</v>
      </c>
      <c r="D621" s="203">
        <v>157111134.31999999</v>
      </c>
      <c r="E621" s="203">
        <v>0</v>
      </c>
      <c r="F621" s="203">
        <v>157111134.31999999</v>
      </c>
      <c r="G621" s="203">
        <v>539853418.10000002</v>
      </c>
    </row>
    <row r="622" spans="1:7">
      <c r="A622" s="208" t="s">
        <v>2021</v>
      </c>
      <c r="B622" s="208" t="s">
        <v>2020</v>
      </c>
      <c r="C622" s="203">
        <v>382742283.77999997</v>
      </c>
      <c r="D622" s="203">
        <v>157111134.31999999</v>
      </c>
      <c r="E622" s="203">
        <v>0</v>
      </c>
      <c r="F622" s="203">
        <v>157111134.31999999</v>
      </c>
      <c r="G622" s="203">
        <v>539853418.10000002</v>
      </c>
    </row>
    <row r="623" spans="1:7">
      <c r="A623" s="208" t="s">
        <v>2022</v>
      </c>
      <c r="B623" s="208" t="s">
        <v>2020</v>
      </c>
      <c r="C623" s="203">
        <v>382742283.77999997</v>
      </c>
      <c r="D623" s="203">
        <v>157111134.31999999</v>
      </c>
      <c r="E623" s="203">
        <v>0</v>
      </c>
      <c r="F623" s="203">
        <v>157111134.31999999</v>
      </c>
      <c r="G623" s="203">
        <v>539853418.10000002</v>
      </c>
    </row>
    <row r="624" spans="1:7">
      <c r="A624" s="208" t="s">
        <v>2023</v>
      </c>
      <c r="B624" s="208" t="s">
        <v>2020</v>
      </c>
      <c r="C624" s="203">
        <v>382742283.77999997</v>
      </c>
      <c r="D624" s="203">
        <v>157111134.31999999</v>
      </c>
      <c r="E624" s="203">
        <v>0</v>
      </c>
      <c r="F624" s="203">
        <v>157111134.31999999</v>
      </c>
      <c r="G624" s="203">
        <v>539853418.10000002</v>
      </c>
    </row>
    <row r="625" spans="1:7">
      <c r="A625" s="208" t="s">
        <v>2024</v>
      </c>
      <c r="B625" s="208" t="s">
        <v>2025</v>
      </c>
      <c r="C625" s="203">
        <v>382742283.77999997</v>
      </c>
      <c r="D625" s="203">
        <v>157111134.31999999</v>
      </c>
      <c r="E625" s="203">
        <v>0</v>
      </c>
      <c r="F625" s="203">
        <v>157111134.31999999</v>
      </c>
      <c r="G625" s="203">
        <v>539853418.10000002</v>
      </c>
    </row>
    <row r="626" spans="1:7">
      <c r="A626" s="208" t="s">
        <v>2026</v>
      </c>
      <c r="B626" s="208" t="s">
        <v>2027</v>
      </c>
      <c r="C626" s="203">
        <v>2045892926.6199999</v>
      </c>
      <c r="D626" s="203">
        <v>841988278.09000003</v>
      </c>
      <c r="E626" s="203">
        <v>0</v>
      </c>
      <c r="F626" s="203">
        <v>841988278.09000003</v>
      </c>
      <c r="G626" s="203">
        <v>2887881204.71</v>
      </c>
    </row>
    <row r="627" spans="1:7">
      <c r="A627" s="208" t="s">
        <v>2028</v>
      </c>
      <c r="B627" s="208" t="s">
        <v>2027</v>
      </c>
      <c r="C627" s="203">
        <v>2045892926.6199999</v>
      </c>
      <c r="D627" s="203">
        <v>841988278.09000003</v>
      </c>
      <c r="E627" s="203">
        <v>0</v>
      </c>
      <c r="F627" s="203">
        <v>841988278.09000003</v>
      </c>
      <c r="G627" s="203">
        <v>2887881204.71</v>
      </c>
    </row>
    <row r="628" spans="1:7">
      <c r="A628" s="208" t="s">
        <v>2029</v>
      </c>
      <c r="B628" s="208" t="s">
        <v>2027</v>
      </c>
      <c r="C628" s="203">
        <v>2045892926.6199999</v>
      </c>
      <c r="D628" s="203">
        <v>841988278.09000003</v>
      </c>
      <c r="E628" s="203">
        <v>0</v>
      </c>
      <c r="F628" s="203">
        <v>841988278.09000003</v>
      </c>
      <c r="G628" s="203">
        <v>2887881204.71</v>
      </c>
    </row>
    <row r="629" spans="1:7">
      <c r="A629" s="208" t="s">
        <v>2030</v>
      </c>
      <c r="B629" s="208" t="s">
        <v>2027</v>
      </c>
      <c r="C629" s="203">
        <v>2045892926.6199999</v>
      </c>
      <c r="D629" s="203">
        <v>841988278.09000003</v>
      </c>
      <c r="E629" s="203">
        <v>0</v>
      </c>
      <c r="F629" s="203">
        <v>841988278.09000003</v>
      </c>
      <c r="G629" s="203">
        <v>2887881204.71</v>
      </c>
    </row>
    <row r="630" spans="1:7">
      <c r="A630" s="208" t="s">
        <v>2031</v>
      </c>
      <c r="B630" s="208" t="s">
        <v>2027</v>
      </c>
      <c r="C630" s="203">
        <v>2045892926.6199999</v>
      </c>
      <c r="D630" s="203">
        <v>841988278.09000003</v>
      </c>
      <c r="E630" s="203">
        <v>0</v>
      </c>
      <c r="F630" s="203">
        <v>841988278.09000003</v>
      </c>
      <c r="G630" s="203">
        <v>2887881204.71</v>
      </c>
    </row>
    <row r="631" spans="1:7">
      <c r="A631" s="208" t="s">
        <v>2032</v>
      </c>
      <c r="B631" s="208" t="s">
        <v>2033</v>
      </c>
      <c r="C631" s="203">
        <v>4680775372.9099998</v>
      </c>
      <c r="D631" s="203">
        <v>1712062283.27</v>
      </c>
      <c r="E631" s="203">
        <v>0.01</v>
      </c>
      <c r="F631" s="203">
        <v>1712062283.26</v>
      </c>
      <c r="G631" s="203">
        <v>6392837656.1700001</v>
      </c>
    </row>
    <row r="632" spans="1:7">
      <c r="A632" s="208" t="s">
        <v>2034</v>
      </c>
      <c r="B632" s="208" t="s">
        <v>2033</v>
      </c>
      <c r="C632" s="203">
        <v>4680775372.9099998</v>
      </c>
      <c r="D632" s="203">
        <v>1712062283.27</v>
      </c>
      <c r="E632" s="203">
        <v>0.01</v>
      </c>
      <c r="F632" s="203">
        <v>1712062283.26</v>
      </c>
      <c r="G632" s="203">
        <v>6392837656.1700001</v>
      </c>
    </row>
    <row r="633" spans="1:7">
      <c r="A633" s="208" t="s">
        <v>2035</v>
      </c>
      <c r="B633" s="208" t="s">
        <v>2033</v>
      </c>
      <c r="C633" s="203">
        <v>4680775372.9099998</v>
      </c>
      <c r="D633" s="203">
        <v>1712062283.27</v>
      </c>
      <c r="E633" s="203">
        <v>0.01</v>
      </c>
      <c r="F633" s="203">
        <v>1712062283.26</v>
      </c>
      <c r="G633" s="203">
        <v>6392837656.1700001</v>
      </c>
    </row>
    <row r="634" spans="1:7">
      <c r="A634" s="208" t="s">
        <v>2036</v>
      </c>
      <c r="B634" s="208" t="s">
        <v>2033</v>
      </c>
      <c r="C634" s="203">
        <v>4680775372.9099998</v>
      </c>
      <c r="D634" s="203">
        <v>1712062283.27</v>
      </c>
      <c r="E634" s="203">
        <v>0.01</v>
      </c>
      <c r="F634" s="203">
        <v>1712062283.26</v>
      </c>
      <c r="G634" s="203">
        <v>6392837656.1700001</v>
      </c>
    </row>
    <row r="635" spans="1:7">
      <c r="A635" s="208" t="s">
        <v>2037</v>
      </c>
      <c r="B635" s="208" t="s">
        <v>2033</v>
      </c>
      <c r="C635" s="203">
        <v>4680775372.9099998</v>
      </c>
      <c r="D635" s="203">
        <v>1712062283.27</v>
      </c>
      <c r="E635" s="203">
        <v>0.01</v>
      </c>
      <c r="F635" s="203">
        <v>1712062283.26</v>
      </c>
      <c r="G635" s="203">
        <v>6392837656.1700001</v>
      </c>
    </row>
    <row r="636" spans="1:7">
      <c r="A636" s="208" t="s">
        <v>2038</v>
      </c>
      <c r="B636" s="208" t="s">
        <v>2039</v>
      </c>
      <c r="C636" s="203">
        <v>1346164193.99</v>
      </c>
      <c r="D636" s="203">
        <v>514229666.08999997</v>
      </c>
      <c r="E636" s="203">
        <v>0</v>
      </c>
      <c r="F636" s="203">
        <v>514229666.08999997</v>
      </c>
      <c r="G636" s="203">
        <v>1860393860.0799999</v>
      </c>
    </row>
    <row r="637" spans="1:7">
      <c r="A637" s="208" t="s">
        <v>2040</v>
      </c>
      <c r="B637" s="208" t="s">
        <v>2041</v>
      </c>
      <c r="C637" s="203">
        <v>917737343.65999997</v>
      </c>
      <c r="D637" s="203">
        <v>366604528.89999998</v>
      </c>
      <c r="E637" s="203">
        <v>0</v>
      </c>
      <c r="F637" s="203">
        <v>366604528.89999998</v>
      </c>
      <c r="G637" s="203">
        <v>1284341872.5599999</v>
      </c>
    </row>
    <row r="638" spans="1:7">
      <c r="A638" s="208" t="s">
        <v>2042</v>
      </c>
      <c r="B638" s="208" t="s">
        <v>2041</v>
      </c>
      <c r="C638" s="203">
        <v>917737343.65999997</v>
      </c>
      <c r="D638" s="203">
        <v>366604528.89999998</v>
      </c>
      <c r="E638" s="203">
        <v>0</v>
      </c>
      <c r="F638" s="203">
        <v>366604528.89999998</v>
      </c>
      <c r="G638" s="203">
        <v>1284341872.5599999</v>
      </c>
    </row>
    <row r="639" spans="1:7">
      <c r="A639" s="208" t="s">
        <v>2043</v>
      </c>
      <c r="B639" s="208" t="s">
        <v>2041</v>
      </c>
      <c r="C639" s="203">
        <v>917737343.65999997</v>
      </c>
      <c r="D639" s="203">
        <v>366604528.89999998</v>
      </c>
      <c r="E639" s="203">
        <v>0</v>
      </c>
      <c r="F639" s="203">
        <v>366604528.89999998</v>
      </c>
      <c r="G639" s="203">
        <v>1284341872.5599999</v>
      </c>
    </row>
    <row r="640" spans="1:7">
      <c r="A640" s="208" t="s">
        <v>2044</v>
      </c>
      <c r="B640" s="208" t="s">
        <v>2041</v>
      </c>
      <c r="C640" s="203">
        <v>917737343.65999997</v>
      </c>
      <c r="D640" s="203">
        <v>366604528.89999998</v>
      </c>
      <c r="E640" s="203">
        <v>0</v>
      </c>
      <c r="F640" s="203">
        <v>366604528.89999998</v>
      </c>
      <c r="G640" s="203">
        <v>1284341872.5599999</v>
      </c>
    </row>
    <row r="641" spans="1:7">
      <c r="A641" s="208" t="s">
        <v>2045</v>
      </c>
      <c r="B641" s="208" t="s">
        <v>2046</v>
      </c>
      <c r="C641" s="203">
        <v>917737343.65999997</v>
      </c>
      <c r="D641" s="203">
        <v>366604528.89999998</v>
      </c>
      <c r="E641" s="203">
        <v>0</v>
      </c>
      <c r="F641" s="203">
        <v>366604528.89999998</v>
      </c>
      <c r="G641" s="203">
        <v>1284341872.5599999</v>
      </c>
    </row>
    <row r="642" spans="1:7">
      <c r="A642" s="208" t="s">
        <v>2047</v>
      </c>
      <c r="B642" s="208" t="s">
        <v>2048</v>
      </c>
      <c r="C642" s="203">
        <v>387066325.79000002</v>
      </c>
      <c r="D642" s="203">
        <v>129745124.7</v>
      </c>
      <c r="E642" s="203">
        <v>0</v>
      </c>
      <c r="F642" s="203">
        <v>129745124.7</v>
      </c>
      <c r="G642" s="203">
        <v>516811450.49000001</v>
      </c>
    </row>
    <row r="643" spans="1:7">
      <c r="A643" s="208" t="s">
        <v>2049</v>
      </c>
      <c r="B643" s="208" t="s">
        <v>2048</v>
      </c>
      <c r="C643" s="203">
        <v>387066325.79000002</v>
      </c>
      <c r="D643" s="203">
        <v>129745124.7</v>
      </c>
      <c r="E643" s="203">
        <v>0</v>
      </c>
      <c r="F643" s="203">
        <v>129745124.7</v>
      </c>
      <c r="G643" s="203">
        <v>516811450.49000001</v>
      </c>
    </row>
    <row r="644" spans="1:7">
      <c r="A644" s="208" t="s">
        <v>2050</v>
      </c>
      <c r="B644" s="208" t="s">
        <v>2048</v>
      </c>
      <c r="C644" s="203">
        <v>387066325.79000002</v>
      </c>
      <c r="D644" s="203">
        <v>129745124.7</v>
      </c>
      <c r="E644" s="203">
        <v>0</v>
      </c>
      <c r="F644" s="203">
        <v>129745124.7</v>
      </c>
      <c r="G644" s="203">
        <v>516811450.49000001</v>
      </c>
    </row>
    <row r="645" spans="1:7">
      <c r="A645" s="208" t="s">
        <v>2051</v>
      </c>
      <c r="B645" s="208" t="s">
        <v>2048</v>
      </c>
      <c r="C645" s="203">
        <v>387066325.79000002</v>
      </c>
      <c r="D645" s="203">
        <v>129745124.7</v>
      </c>
      <c r="E645" s="203">
        <v>0</v>
      </c>
      <c r="F645" s="203">
        <v>129745124.7</v>
      </c>
      <c r="G645" s="203">
        <v>516811450.49000001</v>
      </c>
    </row>
    <row r="646" spans="1:7">
      <c r="A646" s="208" t="s">
        <v>2052</v>
      </c>
      <c r="B646" s="208" t="s">
        <v>2048</v>
      </c>
      <c r="C646" s="203">
        <v>387066325.79000002</v>
      </c>
      <c r="D646" s="203">
        <v>129745124.7</v>
      </c>
      <c r="E646" s="203">
        <v>0</v>
      </c>
      <c r="F646" s="203">
        <v>129745124.7</v>
      </c>
      <c r="G646" s="203">
        <v>516811450.49000001</v>
      </c>
    </row>
    <row r="647" spans="1:7">
      <c r="A647" s="208" t="s">
        <v>2053</v>
      </c>
      <c r="B647" s="208" t="s">
        <v>2054</v>
      </c>
      <c r="C647" s="203">
        <v>21432767.309999999</v>
      </c>
      <c r="D647" s="203">
        <v>8964625.5199999996</v>
      </c>
      <c r="E647" s="203">
        <v>0</v>
      </c>
      <c r="F647" s="203">
        <v>8964625.5199999996</v>
      </c>
      <c r="G647" s="203">
        <v>30397392.829999998</v>
      </c>
    </row>
    <row r="648" spans="1:7">
      <c r="A648" s="208" t="s">
        <v>2055</v>
      </c>
      <c r="B648" s="208" t="s">
        <v>2054</v>
      </c>
      <c r="C648" s="203">
        <v>21432767.309999999</v>
      </c>
      <c r="D648" s="203">
        <v>8964625.5199999996</v>
      </c>
      <c r="E648" s="203">
        <v>0</v>
      </c>
      <c r="F648" s="203">
        <v>8964625.5199999996</v>
      </c>
      <c r="G648" s="203">
        <v>30397392.829999998</v>
      </c>
    </row>
    <row r="649" spans="1:7">
      <c r="A649" s="208" t="s">
        <v>2056</v>
      </c>
      <c r="B649" s="208" t="s">
        <v>2054</v>
      </c>
      <c r="C649" s="203">
        <v>21432767.309999999</v>
      </c>
      <c r="D649" s="203">
        <v>8964625.5199999996</v>
      </c>
      <c r="E649" s="203">
        <v>0</v>
      </c>
      <c r="F649" s="203">
        <v>8964625.5199999996</v>
      </c>
      <c r="G649" s="203">
        <v>30397392.829999998</v>
      </c>
    </row>
    <row r="650" spans="1:7">
      <c r="A650" s="208" t="s">
        <v>2057</v>
      </c>
      <c r="B650" s="208" t="s">
        <v>2054</v>
      </c>
      <c r="C650" s="203">
        <v>21432767.309999999</v>
      </c>
      <c r="D650" s="203">
        <v>8964625.5199999996</v>
      </c>
      <c r="E650" s="203">
        <v>0</v>
      </c>
      <c r="F650" s="203">
        <v>8964625.5199999996</v>
      </c>
      <c r="G650" s="203">
        <v>30397392.829999998</v>
      </c>
    </row>
    <row r="651" spans="1:7">
      <c r="A651" s="208" t="s">
        <v>2058</v>
      </c>
      <c r="B651" s="208" t="s">
        <v>2054</v>
      </c>
      <c r="C651" s="203">
        <v>21432767.309999999</v>
      </c>
      <c r="D651" s="203">
        <v>8964625.5199999996</v>
      </c>
      <c r="E651" s="203">
        <v>0</v>
      </c>
      <c r="F651" s="203">
        <v>8964625.5199999996</v>
      </c>
      <c r="G651" s="203">
        <v>30397392.829999998</v>
      </c>
    </row>
    <row r="652" spans="1:7">
      <c r="A652" s="208" t="s">
        <v>2059</v>
      </c>
      <c r="B652" s="208" t="s">
        <v>2060</v>
      </c>
      <c r="C652" s="203">
        <v>19927757.23</v>
      </c>
      <c r="D652" s="203">
        <v>8915386.9700000007</v>
      </c>
      <c r="E652" s="203">
        <v>0</v>
      </c>
      <c r="F652" s="203">
        <v>8915386.9700000007</v>
      </c>
      <c r="G652" s="203">
        <v>28843144.199999999</v>
      </c>
    </row>
    <row r="653" spans="1:7">
      <c r="A653" s="208" t="s">
        <v>2061</v>
      </c>
      <c r="B653" s="208" t="s">
        <v>2060</v>
      </c>
      <c r="C653" s="203">
        <v>19927757.23</v>
      </c>
      <c r="D653" s="203">
        <v>8915386.9700000007</v>
      </c>
      <c r="E653" s="203">
        <v>0</v>
      </c>
      <c r="F653" s="203">
        <v>8915386.9700000007</v>
      </c>
      <c r="G653" s="203">
        <v>28843144.199999999</v>
      </c>
    </row>
    <row r="654" spans="1:7">
      <c r="A654" s="208" t="s">
        <v>2062</v>
      </c>
      <c r="B654" s="208" t="s">
        <v>2060</v>
      </c>
      <c r="C654" s="203">
        <v>19927757.23</v>
      </c>
      <c r="D654" s="203">
        <v>8915386.9700000007</v>
      </c>
      <c r="E654" s="203">
        <v>0</v>
      </c>
      <c r="F654" s="203">
        <v>8915386.9700000007</v>
      </c>
      <c r="G654" s="203">
        <v>28843144.199999999</v>
      </c>
    </row>
    <row r="655" spans="1:7">
      <c r="A655" s="208" t="s">
        <v>2063</v>
      </c>
      <c r="B655" s="208" t="s">
        <v>2060</v>
      </c>
      <c r="C655" s="203">
        <v>19927757.23</v>
      </c>
      <c r="D655" s="203">
        <v>8915386.9700000007</v>
      </c>
      <c r="E655" s="203">
        <v>0</v>
      </c>
      <c r="F655" s="203">
        <v>8915386.9700000007</v>
      </c>
      <c r="G655" s="203">
        <v>28843144.199999999</v>
      </c>
    </row>
    <row r="656" spans="1:7">
      <c r="A656" s="208" t="s">
        <v>2064</v>
      </c>
      <c r="B656" s="208" t="s">
        <v>2060</v>
      </c>
      <c r="C656" s="203">
        <v>19927757.23</v>
      </c>
      <c r="D656" s="203">
        <v>8915386.9700000007</v>
      </c>
      <c r="E656" s="203">
        <v>0</v>
      </c>
      <c r="F656" s="203">
        <v>8915386.9700000007</v>
      </c>
      <c r="G656" s="203">
        <v>28843144.199999999</v>
      </c>
    </row>
    <row r="657" spans="1:7">
      <c r="A657" s="208" t="s">
        <v>2065</v>
      </c>
      <c r="B657" s="208" t="s">
        <v>2066</v>
      </c>
      <c r="C657" s="203">
        <v>35897354926.839996</v>
      </c>
      <c r="D657" s="203">
        <v>11969652836.98</v>
      </c>
      <c r="E657" s="203">
        <v>0</v>
      </c>
      <c r="F657" s="203">
        <v>11969652836.98</v>
      </c>
      <c r="G657" s="203">
        <v>47867007763.82</v>
      </c>
    </row>
    <row r="658" spans="1:7">
      <c r="A658" s="208" t="s">
        <v>2067</v>
      </c>
      <c r="B658" s="208" t="s">
        <v>2068</v>
      </c>
      <c r="C658" s="203">
        <v>8014387167.1099997</v>
      </c>
      <c r="D658" s="203">
        <v>2697155714.6100001</v>
      </c>
      <c r="E658" s="203">
        <v>0</v>
      </c>
      <c r="F658" s="203">
        <v>2697155714.6100001</v>
      </c>
      <c r="G658" s="203">
        <v>10711542881.719999</v>
      </c>
    </row>
    <row r="659" spans="1:7">
      <c r="A659" s="208" t="s">
        <v>2069</v>
      </c>
      <c r="B659" s="208" t="s">
        <v>2068</v>
      </c>
      <c r="C659" s="203">
        <v>8014387167.1099997</v>
      </c>
      <c r="D659" s="203">
        <v>2697155714.6100001</v>
      </c>
      <c r="E659" s="203">
        <v>0</v>
      </c>
      <c r="F659" s="203">
        <v>2697155714.6100001</v>
      </c>
      <c r="G659" s="203">
        <v>10711542881.719999</v>
      </c>
    </row>
    <row r="660" spans="1:7">
      <c r="A660" s="208" t="s">
        <v>2070</v>
      </c>
      <c r="B660" s="208" t="s">
        <v>2068</v>
      </c>
      <c r="C660" s="203">
        <v>8014387167.1099997</v>
      </c>
      <c r="D660" s="203">
        <v>2697155714.6100001</v>
      </c>
      <c r="E660" s="203">
        <v>0</v>
      </c>
      <c r="F660" s="203">
        <v>2697155714.6100001</v>
      </c>
      <c r="G660" s="203">
        <v>10711542881.719999</v>
      </c>
    </row>
    <row r="661" spans="1:7">
      <c r="A661" s="208" t="s">
        <v>2071</v>
      </c>
      <c r="B661" s="208" t="s">
        <v>2068</v>
      </c>
      <c r="C661" s="203">
        <v>8014387167.1099997</v>
      </c>
      <c r="D661" s="203">
        <v>2697155714.6100001</v>
      </c>
      <c r="E661" s="203">
        <v>0</v>
      </c>
      <c r="F661" s="203">
        <v>2697155714.6100001</v>
      </c>
      <c r="G661" s="203">
        <v>10711542881.719999</v>
      </c>
    </row>
    <row r="662" spans="1:7">
      <c r="A662" s="208" t="s">
        <v>2072</v>
      </c>
      <c r="B662" s="208" t="s">
        <v>2073</v>
      </c>
      <c r="C662" s="203">
        <v>8014387167.1099997</v>
      </c>
      <c r="D662" s="203">
        <v>2697155714.6100001</v>
      </c>
      <c r="E662" s="203">
        <v>0</v>
      </c>
      <c r="F662" s="203">
        <v>2697155714.6100001</v>
      </c>
      <c r="G662" s="203">
        <v>10711542881.719999</v>
      </c>
    </row>
    <row r="663" spans="1:7">
      <c r="A663" s="208" t="s">
        <v>2074</v>
      </c>
      <c r="B663" s="208" t="s">
        <v>2075</v>
      </c>
      <c r="C663" s="203">
        <v>8701603393.3600006</v>
      </c>
      <c r="D663" s="203">
        <v>3027078761.8099999</v>
      </c>
      <c r="E663" s="203">
        <v>0</v>
      </c>
      <c r="F663" s="203">
        <v>3027078761.8099999</v>
      </c>
      <c r="G663" s="203">
        <v>11728682155.17</v>
      </c>
    </row>
    <row r="664" spans="1:7">
      <c r="A664" s="208" t="s">
        <v>2076</v>
      </c>
      <c r="B664" s="208" t="s">
        <v>2077</v>
      </c>
      <c r="C664" s="203">
        <v>8701603393.3600006</v>
      </c>
      <c r="D664" s="203">
        <v>3027078761.8099999</v>
      </c>
      <c r="E664" s="203">
        <v>0</v>
      </c>
      <c r="F664" s="203">
        <v>3027078761.8099999</v>
      </c>
      <c r="G664" s="203">
        <v>11728682155.17</v>
      </c>
    </row>
    <row r="665" spans="1:7">
      <c r="A665" s="208" t="s">
        <v>2078</v>
      </c>
      <c r="B665" s="208" t="s">
        <v>2077</v>
      </c>
      <c r="C665" s="203">
        <v>8701603393.3600006</v>
      </c>
      <c r="D665" s="203">
        <v>3027078761.8099999</v>
      </c>
      <c r="E665" s="203">
        <v>0</v>
      </c>
      <c r="F665" s="203">
        <v>3027078761.8099999</v>
      </c>
      <c r="G665" s="203">
        <v>11728682155.17</v>
      </c>
    </row>
    <row r="666" spans="1:7">
      <c r="A666" s="208" t="s">
        <v>2079</v>
      </c>
      <c r="B666" s="208" t="s">
        <v>2077</v>
      </c>
      <c r="C666" s="203">
        <v>8701603393.3600006</v>
      </c>
      <c r="D666" s="203">
        <v>3027078761.8099999</v>
      </c>
      <c r="E666" s="203">
        <v>0</v>
      </c>
      <c r="F666" s="203">
        <v>3027078761.8099999</v>
      </c>
      <c r="G666" s="203">
        <v>11728682155.17</v>
      </c>
    </row>
    <row r="667" spans="1:7">
      <c r="A667" s="208" t="s">
        <v>2080</v>
      </c>
      <c r="B667" s="208" t="s">
        <v>2077</v>
      </c>
      <c r="C667" s="203">
        <v>8701603393.3600006</v>
      </c>
      <c r="D667" s="203">
        <v>3027078761.8099999</v>
      </c>
      <c r="E667" s="203">
        <v>0</v>
      </c>
      <c r="F667" s="203">
        <v>3027078761.8099999</v>
      </c>
      <c r="G667" s="203">
        <v>11728682155.17</v>
      </c>
    </row>
    <row r="668" spans="1:7">
      <c r="A668" s="208" t="s">
        <v>2081</v>
      </c>
      <c r="B668" s="208" t="s">
        <v>2082</v>
      </c>
      <c r="C668" s="203">
        <v>6190149180.75</v>
      </c>
      <c r="D668" s="203">
        <v>1786560290.6199999</v>
      </c>
      <c r="E668" s="203">
        <v>0</v>
      </c>
      <c r="F668" s="203">
        <v>1786560290.6199999</v>
      </c>
      <c r="G668" s="203">
        <v>7976709471.3699999</v>
      </c>
    </row>
    <row r="669" spans="1:7">
      <c r="A669" s="208" t="s">
        <v>2083</v>
      </c>
      <c r="B669" s="208" t="s">
        <v>2082</v>
      </c>
      <c r="C669" s="203">
        <v>6190149180.75</v>
      </c>
      <c r="D669" s="203">
        <v>1786560290.6199999</v>
      </c>
      <c r="E669" s="203">
        <v>0</v>
      </c>
      <c r="F669" s="203">
        <v>1786560290.6199999</v>
      </c>
      <c r="G669" s="203">
        <v>7976709471.3699999</v>
      </c>
    </row>
    <row r="670" spans="1:7">
      <c r="A670" s="208" t="s">
        <v>2084</v>
      </c>
      <c r="B670" s="208" t="s">
        <v>2082</v>
      </c>
      <c r="C670" s="203">
        <v>6190149180.75</v>
      </c>
      <c r="D670" s="203">
        <v>1786560290.6199999</v>
      </c>
      <c r="E670" s="203">
        <v>0</v>
      </c>
      <c r="F670" s="203">
        <v>1786560290.6199999</v>
      </c>
      <c r="G670" s="203">
        <v>7976709471.3699999</v>
      </c>
    </row>
    <row r="671" spans="1:7">
      <c r="A671" s="208" t="s">
        <v>2085</v>
      </c>
      <c r="B671" s="208" t="s">
        <v>2082</v>
      </c>
      <c r="C671" s="203">
        <v>6190149180.75</v>
      </c>
      <c r="D671" s="203">
        <v>1786560290.6199999</v>
      </c>
      <c r="E671" s="203">
        <v>0</v>
      </c>
      <c r="F671" s="203">
        <v>1786560290.6199999</v>
      </c>
      <c r="G671" s="203">
        <v>7976709471.3699999</v>
      </c>
    </row>
    <row r="672" spans="1:7">
      <c r="A672" s="208" t="s">
        <v>2086</v>
      </c>
      <c r="B672" s="208" t="s">
        <v>2082</v>
      </c>
      <c r="C672" s="203">
        <v>6190149180.75</v>
      </c>
      <c r="D672" s="203">
        <v>1786560290.6199999</v>
      </c>
      <c r="E672" s="203">
        <v>0</v>
      </c>
      <c r="F672" s="203">
        <v>1786560290.6199999</v>
      </c>
      <c r="G672" s="203">
        <v>7976709471.3699999</v>
      </c>
    </row>
    <row r="673" spans="1:7">
      <c r="A673" s="208" t="s">
        <v>2087</v>
      </c>
      <c r="B673" s="208" t="s">
        <v>2088</v>
      </c>
      <c r="C673" s="203">
        <v>12991215185.620001</v>
      </c>
      <c r="D673" s="203">
        <v>4458858069.9399996</v>
      </c>
      <c r="E673" s="203">
        <v>0</v>
      </c>
      <c r="F673" s="203">
        <v>4458858069.9399996</v>
      </c>
      <c r="G673" s="203">
        <v>17450073255.560001</v>
      </c>
    </row>
    <row r="674" spans="1:7">
      <c r="A674" s="208" t="s">
        <v>2089</v>
      </c>
      <c r="B674" s="208" t="s">
        <v>2090</v>
      </c>
      <c r="C674" s="203">
        <v>12991215185.620001</v>
      </c>
      <c r="D674" s="203">
        <v>4458858069.9399996</v>
      </c>
      <c r="E674" s="203">
        <v>0</v>
      </c>
      <c r="F674" s="203">
        <v>4458858069.9399996</v>
      </c>
      <c r="G674" s="203">
        <v>17450073255.560001</v>
      </c>
    </row>
    <row r="675" spans="1:7">
      <c r="A675" s="208" t="s">
        <v>2091</v>
      </c>
      <c r="B675" s="208" t="s">
        <v>2090</v>
      </c>
      <c r="C675" s="203">
        <v>12991215185.620001</v>
      </c>
      <c r="D675" s="203">
        <v>4458858069.9399996</v>
      </c>
      <c r="E675" s="203">
        <v>0</v>
      </c>
      <c r="F675" s="203">
        <v>4458858069.9399996</v>
      </c>
      <c r="G675" s="203">
        <v>17450073255.560001</v>
      </c>
    </row>
    <row r="676" spans="1:7">
      <c r="A676" s="208" t="s">
        <v>2092</v>
      </c>
      <c r="B676" s="208" t="s">
        <v>2090</v>
      </c>
      <c r="C676" s="203">
        <v>12991215185.620001</v>
      </c>
      <c r="D676" s="203">
        <v>4458858069.9399996</v>
      </c>
      <c r="E676" s="203">
        <v>0</v>
      </c>
      <c r="F676" s="203">
        <v>4458858069.9399996</v>
      </c>
      <c r="G676" s="203">
        <v>17450073255.560001</v>
      </c>
    </row>
    <row r="677" spans="1:7">
      <c r="A677" s="208" t="s">
        <v>2093</v>
      </c>
      <c r="B677" s="208" t="s">
        <v>2090</v>
      </c>
      <c r="C677" s="203">
        <v>12991215185.620001</v>
      </c>
      <c r="D677" s="203">
        <v>4458858069.9399996</v>
      </c>
      <c r="E677" s="203">
        <v>0</v>
      </c>
      <c r="F677" s="203">
        <v>4458858069.9399996</v>
      </c>
      <c r="G677" s="203">
        <v>17450073255.560001</v>
      </c>
    </row>
    <row r="678" spans="1:7">
      <c r="A678" s="208" t="s">
        <v>2094</v>
      </c>
      <c r="B678" s="208" t="s">
        <v>2095</v>
      </c>
      <c r="C678" s="203">
        <v>7379538889.0100002</v>
      </c>
      <c r="D678" s="203">
        <v>2016750710.9000001</v>
      </c>
      <c r="E678" s="203">
        <v>63923832.109999999</v>
      </c>
      <c r="F678" s="203">
        <v>1952826878.79</v>
      </c>
      <c r="G678" s="203">
        <v>9332365767.7999992</v>
      </c>
    </row>
    <row r="679" spans="1:7">
      <c r="A679" s="208" t="s">
        <v>2096</v>
      </c>
      <c r="B679" s="208" t="s">
        <v>2097</v>
      </c>
      <c r="C679" s="203">
        <v>7001100795.5500002</v>
      </c>
      <c r="D679" s="203">
        <v>1913327597.52</v>
      </c>
      <c r="E679" s="203">
        <v>60645719.18</v>
      </c>
      <c r="F679" s="203">
        <v>1852681878.3399999</v>
      </c>
      <c r="G679" s="203">
        <v>8853782673.8899994</v>
      </c>
    </row>
    <row r="680" spans="1:7">
      <c r="A680" s="208" t="s">
        <v>2098</v>
      </c>
      <c r="B680" s="208" t="s">
        <v>2097</v>
      </c>
      <c r="C680" s="203">
        <v>7001100795.5500002</v>
      </c>
      <c r="D680" s="203">
        <v>1913327597.52</v>
      </c>
      <c r="E680" s="203">
        <v>60645719.18</v>
      </c>
      <c r="F680" s="203">
        <v>1852681878.3399999</v>
      </c>
      <c r="G680" s="203">
        <v>8853782673.8899994</v>
      </c>
    </row>
    <row r="681" spans="1:7">
      <c r="A681" s="208" t="s">
        <v>2099</v>
      </c>
      <c r="B681" s="208" t="s">
        <v>2097</v>
      </c>
      <c r="C681" s="203">
        <v>7001100795.5500002</v>
      </c>
      <c r="D681" s="203">
        <v>1913327597.52</v>
      </c>
      <c r="E681" s="203">
        <v>60645719.18</v>
      </c>
      <c r="F681" s="203">
        <v>1852681878.3399999</v>
      </c>
      <c r="G681" s="203">
        <v>8853782673.8899994</v>
      </c>
    </row>
    <row r="682" spans="1:7">
      <c r="A682" s="208" t="s">
        <v>2100</v>
      </c>
      <c r="B682" s="208" t="s">
        <v>2097</v>
      </c>
      <c r="C682" s="203">
        <v>7001100795.5500002</v>
      </c>
      <c r="D682" s="203">
        <v>1913327597.52</v>
      </c>
      <c r="E682" s="203">
        <v>60645719.18</v>
      </c>
      <c r="F682" s="203">
        <v>1852681878.3399999</v>
      </c>
      <c r="G682" s="203">
        <v>8853782673.8899994</v>
      </c>
    </row>
    <row r="683" spans="1:7">
      <c r="A683" s="208" t="s">
        <v>2101</v>
      </c>
      <c r="B683" s="208" t="s">
        <v>2097</v>
      </c>
      <c r="C683" s="203">
        <v>7001100795.5500002</v>
      </c>
      <c r="D683" s="203">
        <v>1913327597.52</v>
      </c>
      <c r="E683" s="203">
        <v>60645719.18</v>
      </c>
      <c r="F683" s="203">
        <v>1852681878.3399999</v>
      </c>
      <c r="G683" s="203">
        <v>8853782673.8899994</v>
      </c>
    </row>
    <row r="684" spans="1:7">
      <c r="A684" s="208" t="s">
        <v>2102</v>
      </c>
      <c r="B684" s="208" t="s">
        <v>2103</v>
      </c>
      <c r="C684" s="203">
        <v>378438093.45999998</v>
      </c>
      <c r="D684" s="203">
        <v>103423113.38</v>
      </c>
      <c r="E684" s="203">
        <v>3278112.93</v>
      </c>
      <c r="F684" s="203">
        <v>100145000.45</v>
      </c>
      <c r="G684" s="203">
        <v>478583093.91000003</v>
      </c>
    </row>
    <row r="685" spans="1:7">
      <c r="A685" s="208" t="s">
        <v>2104</v>
      </c>
      <c r="B685" s="208" t="s">
        <v>2103</v>
      </c>
      <c r="C685" s="203">
        <v>378438093.45999998</v>
      </c>
      <c r="D685" s="203">
        <v>103423113.38</v>
      </c>
      <c r="E685" s="203">
        <v>3278112.93</v>
      </c>
      <c r="F685" s="203">
        <v>100145000.45</v>
      </c>
      <c r="G685" s="203">
        <v>478583093.91000003</v>
      </c>
    </row>
    <row r="686" spans="1:7">
      <c r="A686" s="208" t="s">
        <v>2105</v>
      </c>
      <c r="B686" s="208" t="s">
        <v>2103</v>
      </c>
      <c r="C686" s="203">
        <v>378438093.45999998</v>
      </c>
      <c r="D686" s="203">
        <v>103423113.38</v>
      </c>
      <c r="E686" s="203">
        <v>3278112.93</v>
      </c>
      <c r="F686" s="203">
        <v>100145000.45</v>
      </c>
      <c r="G686" s="203">
        <v>478583093.91000003</v>
      </c>
    </row>
    <row r="687" spans="1:7">
      <c r="A687" s="208" t="s">
        <v>2106</v>
      </c>
      <c r="B687" s="208" t="s">
        <v>2103</v>
      </c>
      <c r="C687" s="203">
        <v>378438093.45999998</v>
      </c>
      <c r="D687" s="203">
        <v>103423113.38</v>
      </c>
      <c r="E687" s="203">
        <v>3278112.93</v>
      </c>
      <c r="F687" s="203">
        <v>100145000.45</v>
      </c>
      <c r="G687" s="203">
        <v>478583093.91000003</v>
      </c>
    </row>
    <row r="688" spans="1:7">
      <c r="A688" s="208" t="s">
        <v>2107</v>
      </c>
      <c r="B688" s="208" t="s">
        <v>2108</v>
      </c>
      <c r="C688" s="203">
        <v>378438093.45999998</v>
      </c>
      <c r="D688" s="203">
        <v>103423113.38</v>
      </c>
      <c r="E688" s="203">
        <v>3278112.93</v>
      </c>
      <c r="F688" s="203">
        <v>100145000.45</v>
      </c>
      <c r="G688" s="203">
        <v>478583093.91000003</v>
      </c>
    </row>
    <row r="689" spans="1:7">
      <c r="A689" s="208" t="s">
        <v>2109</v>
      </c>
      <c r="B689" s="208" t="s">
        <v>2110</v>
      </c>
      <c r="C689" s="203">
        <v>15076013414.83</v>
      </c>
      <c r="D689" s="203">
        <v>4070556569.9499998</v>
      </c>
      <c r="E689" s="203">
        <v>40775800.200000003</v>
      </c>
      <c r="F689" s="203">
        <v>4029780769.75</v>
      </c>
      <c r="G689" s="203">
        <v>19105794184.580002</v>
      </c>
    </row>
    <row r="690" spans="1:7">
      <c r="A690" s="208" t="s">
        <v>2111</v>
      </c>
      <c r="B690" s="208" t="s">
        <v>2112</v>
      </c>
      <c r="C690" s="203">
        <v>1135313850.3900001</v>
      </c>
      <c r="D690" s="203">
        <v>321535786.88</v>
      </c>
      <c r="E690" s="203">
        <v>21100806.550000001</v>
      </c>
      <c r="F690" s="203">
        <v>300434980.32999998</v>
      </c>
      <c r="G690" s="203">
        <v>1435748830.72</v>
      </c>
    </row>
    <row r="691" spans="1:7">
      <c r="A691" s="208" t="s">
        <v>2113</v>
      </c>
      <c r="B691" s="208" t="s">
        <v>2112</v>
      </c>
      <c r="C691" s="203">
        <v>1135313850.3900001</v>
      </c>
      <c r="D691" s="203">
        <v>321535786.88</v>
      </c>
      <c r="E691" s="203">
        <v>21100806.550000001</v>
      </c>
      <c r="F691" s="203">
        <v>300434980.32999998</v>
      </c>
      <c r="G691" s="203">
        <v>1435748830.72</v>
      </c>
    </row>
    <row r="692" spans="1:7">
      <c r="A692" s="208" t="s">
        <v>2114</v>
      </c>
      <c r="B692" s="208" t="s">
        <v>2112</v>
      </c>
      <c r="C692" s="203">
        <v>1135313850.3900001</v>
      </c>
      <c r="D692" s="203">
        <v>321535786.88</v>
      </c>
      <c r="E692" s="203">
        <v>21100806.550000001</v>
      </c>
      <c r="F692" s="203">
        <v>300434980.32999998</v>
      </c>
      <c r="G692" s="203">
        <v>1435748830.72</v>
      </c>
    </row>
    <row r="693" spans="1:7">
      <c r="A693" s="208" t="s">
        <v>2115</v>
      </c>
      <c r="B693" s="208" t="s">
        <v>2112</v>
      </c>
      <c r="C693" s="203">
        <v>1135313850.3900001</v>
      </c>
      <c r="D693" s="203">
        <v>321535786.88</v>
      </c>
      <c r="E693" s="203">
        <v>21100806.550000001</v>
      </c>
      <c r="F693" s="203">
        <v>300434980.32999998</v>
      </c>
      <c r="G693" s="203">
        <v>1435748830.72</v>
      </c>
    </row>
    <row r="694" spans="1:7">
      <c r="A694" s="208" t="s">
        <v>2116</v>
      </c>
      <c r="B694" s="208" t="s">
        <v>2112</v>
      </c>
      <c r="C694" s="203">
        <v>1135313850.3900001</v>
      </c>
      <c r="D694" s="203">
        <v>321535786.88</v>
      </c>
      <c r="E694" s="203">
        <v>21100806.550000001</v>
      </c>
      <c r="F694" s="203">
        <v>300434980.32999998</v>
      </c>
      <c r="G694" s="203">
        <v>1435748830.72</v>
      </c>
    </row>
    <row r="695" spans="1:7">
      <c r="A695" s="208" t="s">
        <v>2117</v>
      </c>
      <c r="B695" s="208" t="s">
        <v>2118</v>
      </c>
      <c r="C695" s="203">
        <v>2270627640.7600002</v>
      </c>
      <c r="D695" s="203">
        <v>620538680.27999997</v>
      </c>
      <c r="E695" s="203">
        <v>19668893.629999999</v>
      </c>
      <c r="F695" s="203">
        <v>600869786.64999998</v>
      </c>
      <c r="G695" s="203">
        <v>2871497427.4099998</v>
      </c>
    </row>
    <row r="696" spans="1:7">
      <c r="A696" s="208" t="s">
        <v>2119</v>
      </c>
      <c r="B696" s="208" t="s">
        <v>2118</v>
      </c>
      <c r="C696" s="203">
        <v>2270627640.7600002</v>
      </c>
      <c r="D696" s="203">
        <v>620538680.27999997</v>
      </c>
      <c r="E696" s="203">
        <v>19668893.629999999</v>
      </c>
      <c r="F696" s="203">
        <v>600869786.64999998</v>
      </c>
      <c r="G696" s="203">
        <v>2871497427.4099998</v>
      </c>
    </row>
    <row r="697" spans="1:7">
      <c r="A697" s="208" t="s">
        <v>2120</v>
      </c>
      <c r="B697" s="208" t="s">
        <v>2118</v>
      </c>
      <c r="C697" s="203">
        <v>2270627640.7600002</v>
      </c>
      <c r="D697" s="203">
        <v>620538680.27999997</v>
      </c>
      <c r="E697" s="203">
        <v>19668893.629999999</v>
      </c>
      <c r="F697" s="203">
        <v>600869786.64999998</v>
      </c>
      <c r="G697" s="203">
        <v>2871497427.4099998</v>
      </c>
    </row>
    <row r="698" spans="1:7">
      <c r="A698" s="208" t="s">
        <v>2121</v>
      </c>
      <c r="B698" s="208" t="s">
        <v>2118</v>
      </c>
      <c r="C698" s="203">
        <v>2270627640.7600002</v>
      </c>
      <c r="D698" s="203">
        <v>620538680.27999997</v>
      </c>
      <c r="E698" s="203">
        <v>19668893.629999999</v>
      </c>
      <c r="F698" s="203">
        <v>600869786.64999998</v>
      </c>
      <c r="G698" s="203">
        <v>2871497427.4099998</v>
      </c>
    </row>
    <row r="699" spans="1:7">
      <c r="A699" s="208" t="s">
        <v>2122</v>
      </c>
      <c r="B699" s="208" t="s">
        <v>2118</v>
      </c>
      <c r="C699" s="203">
        <v>2270627640.7600002</v>
      </c>
      <c r="D699" s="203">
        <v>620538680.27999997</v>
      </c>
      <c r="E699" s="203">
        <v>19668893.629999999</v>
      </c>
      <c r="F699" s="203">
        <v>600869786.64999998</v>
      </c>
      <c r="G699" s="203">
        <v>2871497427.4099998</v>
      </c>
    </row>
    <row r="700" spans="1:7">
      <c r="A700" s="208" t="s">
        <v>2123</v>
      </c>
      <c r="B700" s="208" t="s">
        <v>2124</v>
      </c>
      <c r="C700" s="203">
        <v>10855070443.120001</v>
      </c>
      <c r="D700" s="203">
        <v>2883539829.7600002</v>
      </c>
      <c r="E700" s="203">
        <v>6100.02</v>
      </c>
      <c r="F700" s="203">
        <v>2883533729.7399998</v>
      </c>
      <c r="G700" s="203">
        <v>13738604172.860001</v>
      </c>
    </row>
    <row r="701" spans="1:7">
      <c r="A701" s="208" t="s">
        <v>2125</v>
      </c>
      <c r="B701" s="208" t="s">
        <v>2124</v>
      </c>
      <c r="C701" s="203">
        <v>10855070443.120001</v>
      </c>
      <c r="D701" s="203">
        <v>2883539829.7600002</v>
      </c>
      <c r="E701" s="203">
        <v>6100.02</v>
      </c>
      <c r="F701" s="203">
        <v>2883533729.7399998</v>
      </c>
      <c r="G701" s="203">
        <v>13738604172.860001</v>
      </c>
    </row>
    <row r="702" spans="1:7">
      <c r="A702" s="208" t="s">
        <v>2126</v>
      </c>
      <c r="B702" s="208" t="s">
        <v>2124</v>
      </c>
      <c r="C702" s="203">
        <v>10855070443.120001</v>
      </c>
      <c r="D702" s="203">
        <v>2883539829.7600002</v>
      </c>
      <c r="E702" s="203">
        <v>6100.02</v>
      </c>
      <c r="F702" s="203">
        <v>2883533729.7399998</v>
      </c>
      <c r="G702" s="203">
        <v>13738604172.860001</v>
      </c>
    </row>
    <row r="703" spans="1:7">
      <c r="A703" s="208" t="s">
        <v>2127</v>
      </c>
      <c r="B703" s="208" t="s">
        <v>2124</v>
      </c>
      <c r="C703" s="203">
        <v>10855070443.120001</v>
      </c>
      <c r="D703" s="203">
        <v>2883539829.7600002</v>
      </c>
      <c r="E703" s="203">
        <v>6100.02</v>
      </c>
      <c r="F703" s="203">
        <v>2883533729.7399998</v>
      </c>
      <c r="G703" s="203">
        <v>13738604172.860001</v>
      </c>
    </row>
    <row r="704" spans="1:7">
      <c r="A704" s="208" t="s">
        <v>2128</v>
      </c>
      <c r="B704" s="208" t="s">
        <v>2124</v>
      </c>
      <c r="C704" s="203">
        <v>10855070443.120001</v>
      </c>
      <c r="D704" s="203">
        <v>2883539829.7600002</v>
      </c>
      <c r="E704" s="203">
        <v>6100.02</v>
      </c>
      <c r="F704" s="203">
        <v>2883533729.7399998</v>
      </c>
      <c r="G704" s="203">
        <v>13738604172.860001</v>
      </c>
    </row>
    <row r="705" spans="1:7">
      <c r="A705" s="208" t="s">
        <v>2129</v>
      </c>
      <c r="B705" s="208" t="s">
        <v>2130</v>
      </c>
      <c r="C705" s="203">
        <v>815001480.55999994</v>
      </c>
      <c r="D705" s="203">
        <v>244942273.03</v>
      </c>
      <c r="E705" s="203">
        <v>0</v>
      </c>
      <c r="F705" s="203">
        <v>244942273.03</v>
      </c>
      <c r="G705" s="203">
        <v>1059943753.59</v>
      </c>
    </row>
    <row r="706" spans="1:7">
      <c r="A706" s="208" t="s">
        <v>2131</v>
      </c>
      <c r="B706" s="208" t="s">
        <v>2130</v>
      </c>
      <c r="C706" s="203">
        <v>815001480.55999994</v>
      </c>
      <c r="D706" s="203">
        <v>244942273.03</v>
      </c>
      <c r="E706" s="203">
        <v>0</v>
      </c>
      <c r="F706" s="203">
        <v>244942273.03</v>
      </c>
      <c r="G706" s="203">
        <v>1059943753.59</v>
      </c>
    </row>
    <row r="707" spans="1:7">
      <c r="A707" s="208" t="s">
        <v>2132</v>
      </c>
      <c r="B707" s="208" t="s">
        <v>2130</v>
      </c>
      <c r="C707" s="203">
        <v>815001480.55999994</v>
      </c>
      <c r="D707" s="203">
        <v>244942273.03</v>
      </c>
      <c r="E707" s="203">
        <v>0</v>
      </c>
      <c r="F707" s="203">
        <v>244942273.03</v>
      </c>
      <c r="G707" s="203">
        <v>1059943753.59</v>
      </c>
    </row>
    <row r="708" spans="1:7">
      <c r="A708" s="208" t="s">
        <v>2133</v>
      </c>
      <c r="B708" s="208" t="s">
        <v>2130</v>
      </c>
      <c r="C708" s="203">
        <v>815001480.55999994</v>
      </c>
      <c r="D708" s="203">
        <v>244942273.03</v>
      </c>
      <c r="E708" s="203">
        <v>0</v>
      </c>
      <c r="F708" s="203">
        <v>244942273.03</v>
      </c>
      <c r="G708" s="203">
        <v>1059943753.59</v>
      </c>
    </row>
    <row r="709" spans="1:7">
      <c r="A709" s="208" t="s">
        <v>2134</v>
      </c>
      <c r="B709" s="208" t="s">
        <v>2130</v>
      </c>
      <c r="C709" s="203">
        <v>815001480.55999994</v>
      </c>
      <c r="D709" s="203">
        <v>244942273.03</v>
      </c>
      <c r="E709" s="203">
        <v>0</v>
      </c>
      <c r="F709" s="203">
        <v>244942273.03</v>
      </c>
      <c r="G709" s="203">
        <v>1059943753.59</v>
      </c>
    </row>
    <row r="710" spans="1:7">
      <c r="A710" s="208" t="s">
        <v>2135</v>
      </c>
      <c r="B710" s="208" t="s">
        <v>2136</v>
      </c>
      <c r="C710" s="203">
        <v>5014749349.0299997</v>
      </c>
      <c r="D710" s="203">
        <v>1101054378.29</v>
      </c>
      <c r="E710" s="203">
        <v>110193223.59</v>
      </c>
      <c r="F710" s="203">
        <v>990861154.70000005</v>
      </c>
      <c r="G710" s="203">
        <v>6005610503.7299995</v>
      </c>
    </row>
    <row r="711" spans="1:7">
      <c r="A711" s="208" t="s">
        <v>2137</v>
      </c>
      <c r="B711" s="208" t="s">
        <v>910</v>
      </c>
      <c r="C711" s="203">
        <v>1806089698.53</v>
      </c>
      <c r="D711" s="203">
        <v>140421379.21000001</v>
      </c>
      <c r="E711" s="203">
        <v>0</v>
      </c>
      <c r="F711" s="203">
        <v>140421379.21000001</v>
      </c>
      <c r="G711" s="203">
        <v>1946511077.74</v>
      </c>
    </row>
    <row r="712" spans="1:7">
      <c r="A712" s="208" t="s">
        <v>2138</v>
      </c>
      <c r="B712" s="208" t="s">
        <v>2139</v>
      </c>
      <c r="C712" s="203">
        <v>1384557130.8900001</v>
      </c>
      <c r="D712" s="203">
        <v>1983594</v>
      </c>
      <c r="E712" s="203">
        <v>0</v>
      </c>
      <c r="F712" s="203">
        <v>1983594</v>
      </c>
      <c r="G712" s="203">
        <v>1386540724.8900001</v>
      </c>
    </row>
    <row r="713" spans="1:7">
      <c r="A713" s="208" t="s">
        <v>2140</v>
      </c>
      <c r="B713" s="208" t="s">
        <v>2139</v>
      </c>
      <c r="C713" s="203">
        <v>1384557130.8900001</v>
      </c>
      <c r="D713" s="203">
        <v>1983594</v>
      </c>
      <c r="E713" s="203">
        <v>0</v>
      </c>
      <c r="F713" s="203">
        <v>1983594</v>
      </c>
      <c r="G713" s="203">
        <v>1386540724.8900001</v>
      </c>
    </row>
    <row r="714" spans="1:7">
      <c r="A714" s="208" t="s">
        <v>2141</v>
      </c>
      <c r="B714" s="208" t="s">
        <v>2139</v>
      </c>
      <c r="C714" s="203">
        <v>1384557130.8900001</v>
      </c>
      <c r="D714" s="203">
        <v>1983594</v>
      </c>
      <c r="E714" s="203">
        <v>0</v>
      </c>
      <c r="F714" s="203">
        <v>1983594</v>
      </c>
      <c r="G714" s="203">
        <v>1386540724.8900001</v>
      </c>
    </row>
    <row r="715" spans="1:7">
      <c r="A715" s="208" t="s">
        <v>2142</v>
      </c>
      <c r="B715" s="208" t="s">
        <v>2139</v>
      </c>
      <c r="C715" s="203">
        <v>1384557130.8900001</v>
      </c>
      <c r="D715" s="203">
        <v>1983594</v>
      </c>
      <c r="E715" s="203">
        <v>0</v>
      </c>
      <c r="F715" s="203">
        <v>1983594</v>
      </c>
      <c r="G715" s="203">
        <v>1386540724.8900001</v>
      </c>
    </row>
    <row r="716" spans="1:7">
      <c r="A716" s="208" t="s">
        <v>2143</v>
      </c>
      <c r="B716" s="208" t="s">
        <v>2139</v>
      </c>
      <c r="C716" s="203">
        <v>1384557130.8900001</v>
      </c>
      <c r="D716" s="203">
        <v>1983594</v>
      </c>
      <c r="E716" s="203">
        <v>0</v>
      </c>
      <c r="F716" s="203">
        <v>1983594</v>
      </c>
      <c r="G716" s="203">
        <v>1386540724.8900001</v>
      </c>
    </row>
    <row r="717" spans="1:7">
      <c r="A717" s="208" t="s">
        <v>2144</v>
      </c>
      <c r="B717" s="208" t="s">
        <v>2145</v>
      </c>
      <c r="C717" s="203">
        <v>304507163.75</v>
      </c>
      <c r="D717" s="203">
        <v>113452468</v>
      </c>
      <c r="E717" s="203">
        <v>0</v>
      </c>
      <c r="F717" s="203">
        <v>113452468</v>
      </c>
      <c r="G717" s="203">
        <v>417959631.75</v>
      </c>
    </row>
    <row r="718" spans="1:7">
      <c r="A718" s="208" t="s">
        <v>2146</v>
      </c>
      <c r="B718" s="208" t="s">
        <v>2145</v>
      </c>
      <c r="C718" s="203">
        <v>304507163.75</v>
      </c>
      <c r="D718" s="203">
        <v>113452468</v>
      </c>
      <c r="E718" s="203">
        <v>0</v>
      </c>
      <c r="F718" s="203">
        <v>113452468</v>
      </c>
      <c r="G718" s="203">
        <v>417959631.75</v>
      </c>
    </row>
    <row r="719" spans="1:7">
      <c r="A719" s="208" t="s">
        <v>2147</v>
      </c>
      <c r="B719" s="208" t="s">
        <v>2145</v>
      </c>
      <c r="C719" s="203">
        <v>304507163.75</v>
      </c>
      <c r="D719" s="203">
        <v>113452468</v>
      </c>
      <c r="E719" s="203">
        <v>0</v>
      </c>
      <c r="F719" s="203">
        <v>113452468</v>
      </c>
      <c r="G719" s="203">
        <v>417959631.75</v>
      </c>
    </row>
    <row r="720" spans="1:7">
      <c r="A720" s="208" t="s">
        <v>2148</v>
      </c>
      <c r="B720" s="208" t="s">
        <v>2145</v>
      </c>
      <c r="C720" s="203">
        <v>304507163.75</v>
      </c>
      <c r="D720" s="203">
        <v>113452468</v>
      </c>
      <c r="E720" s="203">
        <v>0</v>
      </c>
      <c r="F720" s="203">
        <v>113452468</v>
      </c>
      <c r="G720" s="203">
        <v>417959631.75</v>
      </c>
    </row>
    <row r="721" spans="1:7">
      <c r="A721" s="208" t="s">
        <v>2149</v>
      </c>
      <c r="B721" s="208" t="s">
        <v>2145</v>
      </c>
      <c r="C721" s="203">
        <v>304507163.75</v>
      </c>
      <c r="D721" s="203">
        <v>113452468</v>
      </c>
      <c r="E721" s="203">
        <v>0</v>
      </c>
      <c r="F721" s="203">
        <v>113452468</v>
      </c>
      <c r="G721" s="203">
        <v>417959631.75</v>
      </c>
    </row>
    <row r="722" spans="1:7">
      <c r="A722" s="208" t="s">
        <v>2150</v>
      </c>
      <c r="B722" s="208" t="s">
        <v>2151</v>
      </c>
      <c r="C722" s="203">
        <v>10465048.15</v>
      </c>
      <c r="D722" s="203">
        <v>4144697.75</v>
      </c>
      <c r="E722" s="203">
        <v>0</v>
      </c>
      <c r="F722" s="203">
        <v>4144697.75</v>
      </c>
      <c r="G722" s="203">
        <v>14609745.9</v>
      </c>
    </row>
    <row r="723" spans="1:7">
      <c r="A723" s="208" t="s">
        <v>2152</v>
      </c>
      <c r="B723" s="208" t="s">
        <v>2151</v>
      </c>
      <c r="C723" s="203">
        <v>10465048.15</v>
      </c>
      <c r="D723" s="203">
        <v>4144697.75</v>
      </c>
      <c r="E723" s="203">
        <v>0</v>
      </c>
      <c r="F723" s="203">
        <v>4144697.75</v>
      </c>
      <c r="G723" s="203">
        <v>14609745.9</v>
      </c>
    </row>
    <row r="724" spans="1:7">
      <c r="A724" s="208" t="s">
        <v>2153</v>
      </c>
      <c r="B724" s="208" t="s">
        <v>2151</v>
      </c>
      <c r="C724" s="203">
        <v>10465048.15</v>
      </c>
      <c r="D724" s="203">
        <v>4144697.75</v>
      </c>
      <c r="E724" s="203">
        <v>0</v>
      </c>
      <c r="F724" s="203">
        <v>4144697.75</v>
      </c>
      <c r="G724" s="203">
        <v>14609745.9</v>
      </c>
    </row>
    <row r="725" spans="1:7">
      <c r="A725" s="208" t="s">
        <v>2154</v>
      </c>
      <c r="B725" s="208" t="s">
        <v>2151</v>
      </c>
      <c r="C725" s="203">
        <v>10465048.15</v>
      </c>
      <c r="D725" s="203">
        <v>4144697.75</v>
      </c>
      <c r="E725" s="203">
        <v>0</v>
      </c>
      <c r="F725" s="203">
        <v>4144697.75</v>
      </c>
      <c r="G725" s="203">
        <v>14609745.9</v>
      </c>
    </row>
    <row r="726" spans="1:7">
      <c r="A726" s="208" t="s">
        <v>2155</v>
      </c>
      <c r="B726" s="208" t="s">
        <v>2151</v>
      </c>
      <c r="C726" s="203">
        <v>10465048.15</v>
      </c>
      <c r="D726" s="203">
        <v>4144697.75</v>
      </c>
      <c r="E726" s="203">
        <v>0</v>
      </c>
      <c r="F726" s="203">
        <v>4144697.75</v>
      </c>
      <c r="G726" s="203">
        <v>14609745.9</v>
      </c>
    </row>
    <row r="727" spans="1:7">
      <c r="A727" s="208" t="s">
        <v>2156</v>
      </c>
      <c r="B727" s="208" t="s">
        <v>2157</v>
      </c>
      <c r="C727" s="203">
        <v>63083564.640000001</v>
      </c>
      <c r="D727" s="203">
        <v>11822061.5</v>
      </c>
      <c r="E727" s="203">
        <v>0</v>
      </c>
      <c r="F727" s="203">
        <v>11822061.5</v>
      </c>
      <c r="G727" s="203">
        <v>74905626.140000001</v>
      </c>
    </row>
    <row r="728" spans="1:7">
      <c r="A728" s="208" t="s">
        <v>2158</v>
      </c>
      <c r="B728" s="208" t="s">
        <v>2157</v>
      </c>
      <c r="C728" s="203">
        <v>63083564.640000001</v>
      </c>
      <c r="D728" s="203">
        <v>11822061.5</v>
      </c>
      <c r="E728" s="203">
        <v>0</v>
      </c>
      <c r="F728" s="203">
        <v>11822061.5</v>
      </c>
      <c r="G728" s="203">
        <v>74905626.140000001</v>
      </c>
    </row>
    <row r="729" spans="1:7">
      <c r="A729" s="208" t="s">
        <v>2159</v>
      </c>
      <c r="B729" s="208" t="s">
        <v>2157</v>
      </c>
      <c r="C729" s="203">
        <v>63083564.640000001</v>
      </c>
      <c r="D729" s="203">
        <v>11822061.5</v>
      </c>
      <c r="E729" s="203">
        <v>0</v>
      </c>
      <c r="F729" s="203">
        <v>11822061.5</v>
      </c>
      <c r="G729" s="203">
        <v>74905626.140000001</v>
      </c>
    </row>
    <row r="730" spans="1:7">
      <c r="A730" s="208" t="s">
        <v>2160</v>
      </c>
      <c r="B730" s="208" t="s">
        <v>2157</v>
      </c>
      <c r="C730" s="203">
        <v>63083564.640000001</v>
      </c>
      <c r="D730" s="203">
        <v>11822061.5</v>
      </c>
      <c r="E730" s="203">
        <v>0</v>
      </c>
      <c r="F730" s="203">
        <v>11822061.5</v>
      </c>
      <c r="G730" s="203">
        <v>74905626.140000001</v>
      </c>
    </row>
    <row r="731" spans="1:7">
      <c r="A731" s="208" t="s">
        <v>2161</v>
      </c>
      <c r="B731" s="208" t="s">
        <v>2157</v>
      </c>
      <c r="C731" s="203">
        <v>63083564.640000001</v>
      </c>
      <c r="D731" s="203">
        <v>11822061.5</v>
      </c>
      <c r="E731" s="203">
        <v>0</v>
      </c>
      <c r="F731" s="203">
        <v>11822061.5</v>
      </c>
      <c r="G731" s="203">
        <v>74905626.140000001</v>
      </c>
    </row>
    <row r="732" spans="1:7">
      <c r="A732" s="208" t="s">
        <v>2162</v>
      </c>
      <c r="B732" s="208" t="s">
        <v>2163</v>
      </c>
      <c r="C732" s="203">
        <v>43476791.100000001</v>
      </c>
      <c r="D732" s="203">
        <v>9018557.9600000009</v>
      </c>
      <c r="E732" s="203">
        <v>0</v>
      </c>
      <c r="F732" s="203">
        <v>9018557.9600000009</v>
      </c>
      <c r="G732" s="203">
        <v>52495349.060000002</v>
      </c>
    </row>
    <row r="733" spans="1:7">
      <c r="A733" s="208" t="s">
        <v>2164</v>
      </c>
      <c r="B733" s="208" t="s">
        <v>2163</v>
      </c>
      <c r="C733" s="203">
        <v>43476791.100000001</v>
      </c>
      <c r="D733" s="203">
        <v>9018557.9600000009</v>
      </c>
      <c r="E733" s="203">
        <v>0</v>
      </c>
      <c r="F733" s="203">
        <v>9018557.9600000009</v>
      </c>
      <c r="G733" s="203">
        <v>52495349.060000002</v>
      </c>
    </row>
    <row r="734" spans="1:7">
      <c r="A734" s="208" t="s">
        <v>2165</v>
      </c>
      <c r="B734" s="208" t="s">
        <v>2163</v>
      </c>
      <c r="C734" s="203">
        <v>43476791.100000001</v>
      </c>
      <c r="D734" s="203">
        <v>9018557.9600000009</v>
      </c>
      <c r="E734" s="203">
        <v>0</v>
      </c>
      <c r="F734" s="203">
        <v>9018557.9600000009</v>
      </c>
      <c r="G734" s="203">
        <v>52495349.060000002</v>
      </c>
    </row>
    <row r="735" spans="1:7">
      <c r="A735" s="208" t="s">
        <v>2166</v>
      </c>
      <c r="B735" s="208" t="s">
        <v>2163</v>
      </c>
      <c r="C735" s="203">
        <v>43476791.100000001</v>
      </c>
      <c r="D735" s="203">
        <v>9018557.9600000009</v>
      </c>
      <c r="E735" s="203">
        <v>0</v>
      </c>
      <c r="F735" s="203">
        <v>9018557.9600000009</v>
      </c>
      <c r="G735" s="203">
        <v>52495349.060000002</v>
      </c>
    </row>
    <row r="736" spans="1:7">
      <c r="A736" s="208" t="s">
        <v>2167</v>
      </c>
      <c r="B736" s="208" t="s">
        <v>2163</v>
      </c>
      <c r="C736" s="203">
        <v>43476791.100000001</v>
      </c>
      <c r="D736" s="203">
        <v>9018557.9600000009</v>
      </c>
      <c r="E736" s="203">
        <v>0</v>
      </c>
      <c r="F736" s="203">
        <v>9018557.9600000009</v>
      </c>
      <c r="G736" s="203">
        <v>52495349.060000002</v>
      </c>
    </row>
    <row r="737" spans="1:7">
      <c r="A737" s="208" t="s">
        <v>2168</v>
      </c>
      <c r="B737" s="208" t="s">
        <v>2169</v>
      </c>
      <c r="C737" s="203">
        <v>1027197608.09</v>
      </c>
      <c r="D737" s="203">
        <v>132417282.84999999</v>
      </c>
      <c r="E737" s="203">
        <v>1297500</v>
      </c>
      <c r="F737" s="203">
        <v>131119782.84999999</v>
      </c>
      <c r="G737" s="203">
        <v>1158317390.9400001</v>
      </c>
    </row>
    <row r="738" spans="1:7">
      <c r="A738" s="208" t="s">
        <v>2170</v>
      </c>
      <c r="B738" s="208" t="s">
        <v>2171</v>
      </c>
      <c r="C738" s="203">
        <v>97679871.069999993</v>
      </c>
      <c r="D738" s="203">
        <v>41760728.810000002</v>
      </c>
      <c r="E738" s="203">
        <v>0</v>
      </c>
      <c r="F738" s="203">
        <v>41760728.810000002</v>
      </c>
      <c r="G738" s="203">
        <v>139440599.88</v>
      </c>
    </row>
    <row r="739" spans="1:7">
      <c r="A739" s="208" t="s">
        <v>2172</v>
      </c>
      <c r="B739" s="208" t="s">
        <v>2171</v>
      </c>
      <c r="C739" s="203">
        <v>97679871.069999993</v>
      </c>
      <c r="D739" s="203">
        <v>41760728.810000002</v>
      </c>
      <c r="E739" s="203">
        <v>0</v>
      </c>
      <c r="F739" s="203">
        <v>41760728.810000002</v>
      </c>
      <c r="G739" s="203">
        <v>139440599.88</v>
      </c>
    </row>
    <row r="740" spans="1:7">
      <c r="A740" s="208" t="s">
        <v>2173</v>
      </c>
      <c r="B740" s="208" t="s">
        <v>2171</v>
      </c>
      <c r="C740" s="203">
        <v>97679871.069999993</v>
      </c>
      <c r="D740" s="203">
        <v>41760728.810000002</v>
      </c>
      <c r="E740" s="203">
        <v>0</v>
      </c>
      <c r="F740" s="203">
        <v>41760728.810000002</v>
      </c>
      <c r="G740" s="203">
        <v>139440599.88</v>
      </c>
    </row>
    <row r="741" spans="1:7">
      <c r="A741" s="208" t="s">
        <v>2174</v>
      </c>
      <c r="B741" s="208" t="s">
        <v>2171</v>
      </c>
      <c r="C741" s="203">
        <v>97679871.069999993</v>
      </c>
      <c r="D741" s="203">
        <v>41760728.810000002</v>
      </c>
      <c r="E741" s="203">
        <v>0</v>
      </c>
      <c r="F741" s="203">
        <v>41760728.810000002</v>
      </c>
      <c r="G741" s="203">
        <v>139440599.88</v>
      </c>
    </row>
    <row r="742" spans="1:7">
      <c r="A742" s="208" t="s">
        <v>2175</v>
      </c>
      <c r="B742" s="208" t="s">
        <v>2176</v>
      </c>
      <c r="C742" s="203">
        <v>97679871.069999993</v>
      </c>
      <c r="D742" s="203">
        <v>41760728.810000002</v>
      </c>
      <c r="E742" s="203">
        <v>0</v>
      </c>
      <c r="F742" s="203">
        <v>41760728.810000002</v>
      </c>
      <c r="G742" s="203">
        <v>139440599.88</v>
      </c>
    </row>
    <row r="743" spans="1:7">
      <c r="A743" s="208" t="s">
        <v>2177</v>
      </c>
      <c r="B743" s="208" t="s">
        <v>2178</v>
      </c>
      <c r="C743" s="203">
        <v>332106345.68000001</v>
      </c>
      <c r="D743" s="203">
        <v>86379816.75</v>
      </c>
      <c r="E743" s="203">
        <v>0</v>
      </c>
      <c r="F743" s="203">
        <v>86379816.75</v>
      </c>
      <c r="G743" s="203">
        <v>418486162.43000001</v>
      </c>
    </row>
    <row r="744" spans="1:7">
      <c r="A744" s="208" t="s">
        <v>2179</v>
      </c>
      <c r="B744" s="208" t="s">
        <v>2178</v>
      </c>
      <c r="C744" s="203">
        <v>332106345.68000001</v>
      </c>
      <c r="D744" s="203">
        <v>86379816.75</v>
      </c>
      <c r="E744" s="203">
        <v>0</v>
      </c>
      <c r="F744" s="203">
        <v>86379816.75</v>
      </c>
      <c r="G744" s="203">
        <v>418486162.43000001</v>
      </c>
    </row>
    <row r="745" spans="1:7">
      <c r="A745" s="208" t="s">
        <v>2180</v>
      </c>
      <c r="B745" s="208" t="s">
        <v>2178</v>
      </c>
      <c r="C745" s="203">
        <v>332106345.68000001</v>
      </c>
      <c r="D745" s="203">
        <v>86379816.75</v>
      </c>
      <c r="E745" s="203">
        <v>0</v>
      </c>
      <c r="F745" s="203">
        <v>86379816.75</v>
      </c>
      <c r="G745" s="203">
        <v>418486162.43000001</v>
      </c>
    </row>
    <row r="746" spans="1:7">
      <c r="A746" s="208" t="s">
        <v>2181</v>
      </c>
      <c r="B746" s="208" t="s">
        <v>2178</v>
      </c>
      <c r="C746" s="203">
        <v>332106345.68000001</v>
      </c>
      <c r="D746" s="203">
        <v>86379816.75</v>
      </c>
      <c r="E746" s="203">
        <v>0</v>
      </c>
      <c r="F746" s="203">
        <v>86379816.75</v>
      </c>
      <c r="G746" s="203">
        <v>418486162.43000001</v>
      </c>
    </row>
    <row r="747" spans="1:7">
      <c r="A747" s="208" t="s">
        <v>2182</v>
      </c>
      <c r="B747" s="208" t="s">
        <v>2183</v>
      </c>
      <c r="C747" s="203">
        <v>332106345.68000001</v>
      </c>
      <c r="D747" s="203">
        <v>86379816.75</v>
      </c>
      <c r="E747" s="203">
        <v>0</v>
      </c>
      <c r="F747" s="203">
        <v>86379816.75</v>
      </c>
      <c r="G747" s="203">
        <v>418486162.43000001</v>
      </c>
    </row>
    <row r="748" spans="1:7">
      <c r="A748" s="208" t="s">
        <v>2184</v>
      </c>
      <c r="B748" s="208" t="s">
        <v>2185</v>
      </c>
      <c r="C748" s="203">
        <v>16580157.119999999</v>
      </c>
      <c r="D748" s="203">
        <v>0</v>
      </c>
      <c r="E748" s="203">
        <v>0</v>
      </c>
      <c r="F748" s="203">
        <v>0</v>
      </c>
      <c r="G748" s="203">
        <v>16580157.119999999</v>
      </c>
    </row>
    <row r="749" spans="1:7">
      <c r="A749" s="208" t="s">
        <v>2186</v>
      </c>
      <c r="B749" s="208" t="s">
        <v>2185</v>
      </c>
      <c r="C749" s="203">
        <v>16580157.119999999</v>
      </c>
      <c r="D749" s="203">
        <v>0</v>
      </c>
      <c r="E749" s="203">
        <v>0</v>
      </c>
      <c r="F749" s="203">
        <v>0</v>
      </c>
      <c r="G749" s="203">
        <v>16580157.119999999</v>
      </c>
    </row>
    <row r="750" spans="1:7">
      <c r="A750" s="208" t="s">
        <v>2187</v>
      </c>
      <c r="B750" s="208" t="s">
        <v>2185</v>
      </c>
      <c r="C750" s="203">
        <v>16580157.119999999</v>
      </c>
      <c r="D750" s="203">
        <v>0</v>
      </c>
      <c r="E750" s="203">
        <v>0</v>
      </c>
      <c r="F750" s="203">
        <v>0</v>
      </c>
      <c r="G750" s="203">
        <v>16580157.119999999</v>
      </c>
    </row>
    <row r="751" spans="1:7">
      <c r="A751" s="208" t="s">
        <v>2188</v>
      </c>
      <c r="B751" s="208" t="s">
        <v>2185</v>
      </c>
      <c r="C751" s="203">
        <v>16580157.119999999</v>
      </c>
      <c r="D751" s="203">
        <v>0</v>
      </c>
      <c r="E751" s="203">
        <v>0</v>
      </c>
      <c r="F751" s="203">
        <v>0</v>
      </c>
      <c r="G751" s="203">
        <v>16580157.119999999</v>
      </c>
    </row>
    <row r="752" spans="1:7">
      <c r="A752" s="208" t="s">
        <v>2189</v>
      </c>
      <c r="B752" s="208" t="s">
        <v>2190</v>
      </c>
      <c r="C752" s="203">
        <v>16580157.119999999</v>
      </c>
      <c r="D752" s="203">
        <v>0</v>
      </c>
      <c r="E752" s="203">
        <v>0</v>
      </c>
      <c r="F752" s="203">
        <v>0</v>
      </c>
      <c r="G752" s="203">
        <v>16580157.119999999</v>
      </c>
    </row>
    <row r="753" spans="1:7">
      <c r="A753" s="208" t="s">
        <v>2191</v>
      </c>
      <c r="B753" s="208" t="s">
        <v>2192</v>
      </c>
      <c r="C753" s="203">
        <v>553016829.36000001</v>
      </c>
      <c r="D753" s="203">
        <v>1349668.75</v>
      </c>
      <c r="E753" s="203">
        <v>0</v>
      </c>
      <c r="F753" s="203">
        <v>1349668.75</v>
      </c>
      <c r="G753" s="203">
        <v>554366498.11000001</v>
      </c>
    </row>
    <row r="754" spans="1:7">
      <c r="A754" s="208" t="s">
        <v>2193</v>
      </c>
      <c r="B754" s="208" t="s">
        <v>2192</v>
      </c>
      <c r="C754" s="203">
        <v>553016829.36000001</v>
      </c>
      <c r="D754" s="203">
        <v>1349668.75</v>
      </c>
      <c r="E754" s="203">
        <v>0</v>
      </c>
      <c r="F754" s="203">
        <v>1349668.75</v>
      </c>
      <c r="G754" s="203">
        <v>554366498.11000001</v>
      </c>
    </row>
    <row r="755" spans="1:7">
      <c r="A755" s="208" t="s">
        <v>2194</v>
      </c>
      <c r="B755" s="208" t="s">
        <v>2192</v>
      </c>
      <c r="C755" s="203">
        <v>553016829.36000001</v>
      </c>
      <c r="D755" s="203">
        <v>1349668.75</v>
      </c>
      <c r="E755" s="203">
        <v>0</v>
      </c>
      <c r="F755" s="203">
        <v>1349668.75</v>
      </c>
      <c r="G755" s="203">
        <v>554366498.11000001</v>
      </c>
    </row>
    <row r="756" spans="1:7">
      <c r="A756" s="208" t="s">
        <v>2195</v>
      </c>
      <c r="B756" s="208" t="s">
        <v>2192</v>
      </c>
      <c r="C756" s="203">
        <v>553016829.36000001</v>
      </c>
      <c r="D756" s="203">
        <v>1349668.75</v>
      </c>
      <c r="E756" s="203">
        <v>0</v>
      </c>
      <c r="F756" s="203">
        <v>1349668.75</v>
      </c>
      <c r="G756" s="203">
        <v>554366498.11000001</v>
      </c>
    </row>
    <row r="757" spans="1:7">
      <c r="A757" s="208" t="s">
        <v>2196</v>
      </c>
      <c r="B757" s="208" t="s">
        <v>2197</v>
      </c>
      <c r="C757" s="203">
        <v>553016829.36000001</v>
      </c>
      <c r="D757" s="203">
        <v>1349668.75</v>
      </c>
      <c r="E757" s="203">
        <v>0</v>
      </c>
      <c r="F757" s="203">
        <v>1349668.75</v>
      </c>
      <c r="G757" s="203">
        <v>554366498.11000001</v>
      </c>
    </row>
    <row r="758" spans="1:7">
      <c r="A758" s="208" t="s">
        <v>2198</v>
      </c>
      <c r="B758" s="208" t="s">
        <v>2199</v>
      </c>
      <c r="C758" s="203">
        <v>27814404.859999999</v>
      </c>
      <c r="D758" s="203">
        <v>2927068.54</v>
      </c>
      <c r="E758" s="203">
        <v>1297500</v>
      </c>
      <c r="F758" s="203">
        <v>1629568.54</v>
      </c>
      <c r="G758" s="203">
        <v>29443973.399999999</v>
      </c>
    </row>
    <row r="759" spans="1:7">
      <c r="A759" s="208" t="s">
        <v>2200</v>
      </c>
      <c r="B759" s="208" t="s">
        <v>2199</v>
      </c>
      <c r="C759" s="203">
        <v>27814404.859999999</v>
      </c>
      <c r="D759" s="203">
        <v>2927068.54</v>
      </c>
      <c r="E759" s="203">
        <v>1297500</v>
      </c>
      <c r="F759" s="203">
        <v>1629568.54</v>
      </c>
      <c r="G759" s="203">
        <v>29443973.399999999</v>
      </c>
    </row>
    <row r="760" spans="1:7">
      <c r="A760" s="208" t="s">
        <v>2201</v>
      </c>
      <c r="B760" s="208" t="s">
        <v>2199</v>
      </c>
      <c r="C760" s="203">
        <v>27814404.859999999</v>
      </c>
      <c r="D760" s="203">
        <v>2927068.54</v>
      </c>
      <c r="E760" s="203">
        <v>1297500</v>
      </c>
      <c r="F760" s="203">
        <v>1629568.54</v>
      </c>
      <c r="G760" s="203">
        <v>29443973.399999999</v>
      </c>
    </row>
    <row r="761" spans="1:7">
      <c r="A761" s="208" t="s">
        <v>2202</v>
      </c>
      <c r="B761" s="208" t="s">
        <v>2199</v>
      </c>
      <c r="C761" s="203">
        <v>27814404.859999999</v>
      </c>
      <c r="D761" s="203">
        <v>2927068.54</v>
      </c>
      <c r="E761" s="203">
        <v>1297500</v>
      </c>
      <c r="F761" s="203">
        <v>1629568.54</v>
      </c>
      <c r="G761" s="203">
        <v>29443973.399999999</v>
      </c>
    </row>
    <row r="762" spans="1:7">
      <c r="A762" s="208" t="s">
        <v>2203</v>
      </c>
      <c r="B762" s="208" t="s">
        <v>2199</v>
      </c>
      <c r="C762" s="203">
        <v>27814404.859999999</v>
      </c>
      <c r="D762" s="203">
        <v>2927068.54</v>
      </c>
      <c r="E762" s="203">
        <v>1297500</v>
      </c>
      <c r="F762" s="203">
        <v>1629568.54</v>
      </c>
      <c r="G762" s="203">
        <v>29443973.399999999</v>
      </c>
    </row>
    <row r="763" spans="1:7">
      <c r="A763" s="208" t="s">
        <v>2204</v>
      </c>
      <c r="B763" s="208" t="s">
        <v>2205</v>
      </c>
      <c r="C763" s="203">
        <v>62098912.609999999</v>
      </c>
      <c r="D763" s="203">
        <v>23474900.120000001</v>
      </c>
      <c r="E763" s="203">
        <v>1438615.1</v>
      </c>
      <c r="F763" s="203">
        <v>22036285.02</v>
      </c>
      <c r="G763" s="203">
        <v>84135197.629999995</v>
      </c>
    </row>
    <row r="764" spans="1:7">
      <c r="A764" s="208" t="s">
        <v>2206</v>
      </c>
      <c r="B764" s="208" t="s">
        <v>2207</v>
      </c>
      <c r="C764" s="203">
        <v>10657587.380000001</v>
      </c>
      <c r="D764" s="203">
        <v>4211906.0199999996</v>
      </c>
      <c r="E764" s="203">
        <v>449367</v>
      </c>
      <c r="F764" s="203">
        <v>3762539.02</v>
      </c>
      <c r="G764" s="203">
        <v>14420126.4</v>
      </c>
    </row>
    <row r="765" spans="1:7">
      <c r="A765" s="208" t="s">
        <v>2208</v>
      </c>
      <c r="B765" s="208" t="s">
        <v>2207</v>
      </c>
      <c r="C765" s="203">
        <v>10657587.380000001</v>
      </c>
      <c r="D765" s="203">
        <v>4211906.0199999996</v>
      </c>
      <c r="E765" s="203">
        <v>449367</v>
      </c>
      <c r="F765" s="203">
        <v>3762539.02</v>
      </c>
      <c r="G765" s="203">
        <v>14420126.4</v>
      </c>
    </row>
    <row r="766" spans="1:7">
      <c r="A766" s="208" t="s">
        <v>2209</v>
      </c>
      <c r="B766" s="208" t="s">
        <v>2207</v>
      </c>
      <c r="C766" s="203">
        <v>10657587.380000001</v>
      </c>
      <c r="D766" s="203">
        <v>4211906.0199999996</v>
      </c>
      <c r="E766" s="203">
        <v>449367</v>
      </c>
      <c r="F766" s="203">
        <v>3762539.02</v>
      </c>
      <c r="G766" s="203">
        <v>14420126.4</v>
      </c>
    </row>
    <row r="767" spans="1:7">
      <c r="A767" s="208" t="s">
        <v>2210</v>
      </c>
      <c r="B767" s="208" t="s">
        <v>2207</v>
      </c>
      <c r="C767" s="203">
        <v>10657587.380000001</v>
      </c>
      <c r="D767" s="203">
        <v>4211906.0199999996</v>
      </c>
      <c r="E767" s="203">
        <v>449367</v>
      </c>
      <c r="F767" s="203">
        <v>3762539.02</v>
      </c>
      <c r="G767" s="203">
        <v>14420126.4</v>
      </c>
    </row>
    <row r="768" spans="1:7">
      <c r="A768" s="208" t="s">
        <v>2211</v>
      </c>
      <c r="B768" s="208" t="s">
        <v>2207</v>
      </c>
      <c r="C768" s="203">
        <v>10657587.380000001</v>
      </c>
      <c r="D768" s="203">
        <v>4211906.0199999996</v>
      </c>
      <c r="E768" s="203">
        <v>449367</v>
      </c>
      <c r="F768" s="203">
        <v>3762539.02</v>
      </c>
      <c r="G768" s="203">
        <v>14420126.4</v>
      </c>
    </row>
    <row r="769" spans="1:7">
      <c r="A769" s="208" t="s">
        <v>2212</v>
      </c>
      <c r="B769" s="208" t="s">
        <v>2213</v>
      </c>
      <c r="C769" s="203">
        <v>40398834.289999999</v>
      </c>
      <c r="D769" s="203">
        <v>14122478.1</v>
      </c>
      <c r="E769" s="203">
        <v>461858.1</v>
      </c>
      <c r="F769" s="203">
        <v>13660620</v>
      </c>
      <c r="G769" s="203">
        <v>54059454.289999999</v>
      </c>
    </row>
    <row r="770" spans="1:7">
      <c r="A770" s="208" t="s">
        <v>2214</v>
      </c>
      <c r="B770" s="208" t="s">
        <v>2213</v>
      </c>
      <c r="C770" s="203">
        <v>40398834.289999999</v>
      </c>
      <c r="D770" s="203">
        <v>14122478.1</v>
      </c>
      <c r="E770" s="203">
        <v>461858.1</v>
      </c>
      <c r="F770" s="203">
        <v>13660620</v>
      </c>
      <c r="G770" s="203">
        <v>54059454.289999999</v>
      </c>
    </row>
    <row r="771" spans="1:7">
      <c r="A771" s="208" t="s">
        <v>2215</v>
      </c>
      <c r="B771" s="208" t="s">
        <v>2213</v>
      </c>
      <c r="C771" s="203">
        <v>40398834.289999999</v>
      </c>
      <c r="D771" s="203">
        <v>14122478.1</v>
      </c>
      <c r="E771" s="203">
        <v>461858.1</v>
      </c>
      <c r="F771" s="203">
        <v>13660620</v>
      </c>
      <c r="G771" s="203">
        <v>54059454.289999999</v>
      </c>
    </row>
    <row r="772" spans="1:7">
      <c r="A772" s="208" t="s">
        <v>2216</v>
      </c>
      <c r="B772" s="208" t="s">
        <v>2213</v>
      </c>
      <c r="C772" s="203">
        <v>40398834.289999999</v>
      </c>
      <c r="D772" s="203">
        <v>14122478.1</v>
      </c>
      <c r="E772" s="203">
        <v>461858.1</v>
      </c>
      <c r="F772" s="203">
        <v>13660620</v>
      </c>
      <c r="G772" s="203">
        <v>54059454.289999999</v>
      </c>
    </row>
    <row r="773" spans="1:7">
      <c r="A773" s="208" t="s">
        <v>2217</v>
      </c>
      <c r="B773" s="208" t="s">
        <v>2213</v>
      </c>
      <c r="C773" s="203">
        <v>40398834.289999999</v>
      </c>
      <c r="D773" s="203">
        <v>14122478.1</v>
      </c>
      <c r="E773" s="203">
        <v>461858.1</v>
      </c>
      <c r="F773" s="203">
        <v>13660620</v>
      </c>
      <c r="G773" s="203">
        <v>54059454.289999999</v>
      </c>
    </row>
    <row r="774" spans="1:7">
      <c r="A774" s="208" t="s">
        <v>2218</v>
      </c>
      <c r="B774" s="208" t="s">
        <v>2219</v>
      </c>
      <c r="C774" s="203">
        <v>9290987.5</v>
      </c>
      <c r="D774" s="203">
        <v>4530771</v>
      </c>
      <c r="E774" s="203">
        <v>527390</v>
      </c>
      <c r="F774" s="203">
        <v>4003381</v>
      </c>
      <c r="G774" s="203">
        <v>13294368.5</v>
      </c>
    </row>
    <row r="775" spans="1:7">
      <c r="A775" s="208" t="s">
        <v>2220</v>
      </c>
      <c r="B775" s="208" t="s">
        <v>2219</v>
      </c>
      <c r="C775" s="203">
        <v>9290987.5</v>
      </c>
      <c r="D775" s="203">
        <v>4530771</v>
      </c>
      <c r="E775" s="203">
        <v>527390</v>
      </c>
      <c r="F775" s="203">
        <v>4003381</v>
      </c>
      <c r="G775" s="203">
        <v>13294368.5</v>
      </c>
    </row>
    <row r="776" spans="1:7">
      <c r="A776" s="208" t="s">
        <v>2221</v>
      </c>
      <c r="B776" s="208" t="s">
        <v>2219</v>
      </c>
      <c r="C776" s="203">
        <v>9290987.5</v>
      </c>
      <c r="D776" s="203">
        <v>4530771</v>
      </c>
      <c r="E776" s="203">
        <v>527390</v>
      </c>
      <c r="F776" s="203">
        <v>4003381</v>
      </c>
      <c r="G776" s="203">
        <v>13294368.5</v>
      </c>
    </row>
    <row r="777" spans="1:7">
      <c r="A777" s="208" t="s">
        <v>2222</v>
      </c>
      <c r="B777" s="208" t="s">
        <v>2219</v>
      </c>
      <c r="C777" s="203">
        <v>9290987.5</v>
      </c>
      <c r="D777" s="203">
        <v>4530771</v>
      </c>
      <c r="E777" s="203">
        <v>527390</v>
      </c>
      <c r="F777" s="203">
        <v>4003381</v>
      </c>
      <c r="G777" s="203">
        <v>13294368.5</v>
      </c>
    </row>
    <row r="778" spans="1:7">
      <c r="A778" s="208" t="s">
        <v>2223</v>
      </c>
      <c r="B778" s="208" t="s">
        <v>2219</v>
      </c>
      <c r="C778" s="203">
        <v>9290987.5</v>
      </c>
      <c r="D778" s="203">
        <v>4530771</v>
      </c>
      <c r="E778" s="203">
        <v>527390</v>
      </c>
      <c r="F778" s="203">
        <v>4003381</v>
      </c>
      <c r="G778" s="203">
        <v>13294368.5</v>
      </c>
    </row>
    <row r="779" spans="1:7">
      <c r="A779" s="208" t="s">
        <v>2224</v>
      </c>
      <c r="B779" s="208" t="s">
        <v>2225</v>
      </c>
      <c r="C779" s="203">
        <v>57967.040000000001</v>
      </c>
      <c r="D779" s="203">
        <v>60815</v>
      </c>
      <c r="E779" s="203">
        <v>0</v>
      </c>
      <c r="F779" s="203">
        <v>60815</v>
      </c>
      <c r="G779" s="203">
        <v>118782.04</v>
      </c>
    </row>
    <row r="780" spans="1:7">
      <c r="A780" s="208" t="s">
        <v>2226</v>
      </c>
      <c r="B780" s="208" t="s">
        <v>2225</v>
      </c>
      <c r="C780" s="203">
        <v>57967.040000000001</v>
      </c>
      <c r="D780" s="203">
        <v>60815</v>
      </c>
      <c r="E780" s="203">
        <v>0</v>
      </c>
      <c r="F780" s="203">
        <v>60815</v>
      </c>
      <c r="G780" s="203">
        <v>118782.04</v>
      </c>
    </row>
    <row r="781" spans="1:7">
      <c r="A781" s="208" t="s">
        <v>2227</v>
      </c>
      <c r="B781" s="208" t="s">
        <v>2225</v>
      </c>
      <c r="C781" s="203">
        <v>57967.040000000001</v>
      </c>
      <c r="D781" s="203">
        <v>60815</v>
      </c>
      <c r="E781" s="203">
        <v>0</v>
      </c>
      <c r="F781" s="203">
        <v>60815</v>
      </c>
      <c r="G781" s="203">
        <v>118782.04</v>
      </c>
    </row>
    <row r="782" spans="1:7">
      <c r="A782" s="208" t="s">
        <v>2228</v>
      </c>
      <c r="B782" s="208" t="s">
        <v>2225</v>
      </c>
      <c r="C782" s="203">
        <v>57967.040000000001</v>
      </c>
      <c r="D782" s="203">
        <v>60815</v>
      </c>
      <c r="E782" s="203">
        <v>0</v>
      </c>
      <c r="F782" s="203">
        <v>60815</v>
      </c>
      <c r="G782" s="203">
        <v>118782.04</v>
      </c>
    </row>
    <row r="783" spans="1:7">
      <c r="A783" s="208" t="s">
        <v>2229</v>
      </c>
      <c r="B783" s="208" t="s">
        <v>2225</v>
      </c>
      <c r="C783" s="203">
        <v>57967.040000000001</v>
      </c>
      <c r="D783" s="203">
        <v>60815</v>
      </c>
      <c r="E783" s="203">
        <v>0</v>
      </c>
      <c r="F783" s="203">
        <v>60815</v>
      </c>
      <c r="G783" s="203">
        <v>118782.04</v>
      </c>
    </row>
    <row r="784" spans="1:7">
      <c r="A784" s="208" t="s">
        <v>2230</v>
      </c>
      <c r="B784" s="208" t="s">
        <v>2231</v>
      </c>
      <c r="C784" s="203">
        <v>1693536.4</v>
      </c>
      <c r="D784" s="203">
        <v>548930</v>
      </c>
      <c r="E784" s="203">
        <v>0</v>
      </c>
      <c r="F784" s="203">
        <v>548930</v>
      </c>
      <c r="G784" s="203">
        <v>2242466.4</v>
      </c>
    </row>
    <row r="785" spans="1:7">
      <c r="A785" s="208" t="s">
        <v>2232</v>
      </c>
      <c r="B785" s="208" t="s">
        <v>2231</v>
      </c>
      <c r="C785" s="203">
        <v>1693536.4</v>
      </c>
      <c r="D785" s="203">
        <v>548930</v>
      </c>
      <c r="E785" s="203">
        <v>0</v>
      </c>
      <c r="F785" s="203">
        <v>548930</v>
      </c>
      <c r="G785" s="203">
        <v>2242466.4</v>
      </c>
    </row>
    <row r="786" spans="1:7">
      <c r="A786" s="208" t="s">
        <v>2233</v>
      </c>
      <c r="B786" s="208" t="s">
        <v>2231</v>
      </c>
      <c r="C786" s="203">
        <v>1693536.4</v>
      </c>
      <c r="D786" s="203">
        <v>548930</v>
      </c>
      <c r="E786" s="203">
        <v>0</v>
      </c>
      <c r="F786" s="203">
        <v>548930</v>
      </c>
      <c r="G786" s="203">
        <v>2242466.4</v>
      </c>
    </row>
    <row r="787" spans="1:7">
      <c r="A787" s="208" t="s">
        <v>2234</v>
      </c>
      <c r="B787" s="208" t="s">
        <v>2231</v>
      </c>
      <c r="C787" s="203">
        <v>1693536.4</v>
      </c>
      <c r="D787" s="203">
        <v>548930</v>
      </c>
      <c r="E787" s="203">
        <v>0</v>
      </c>
      <c r="F787" s="203">
        <v>548930</v>
      </c>
      <c r="G787" s="203">
        <v>2242466.4</v>
      </c>
    </row>
    <row r="788" spans="1:7">
      <c r="A788" s="208" t="s">
        <v>2235</v>
      </c>
      <c r="B788" s="208" t="s">
        <v>2236</v>
      </c>
      <c r="C788" s="203">
        <v>1693536.4</v>
      </c>
      <c r="D788" s="203">
        <v>548930</v>
      </c>
      <c r="E788" s="203">
        <v>0</v>
      </c>
      <c r="F788" s="203">
        <v>548930</v>
      </c>
      <c r="G788" s="203">
        <v>2242466.4</v>
      </c>
    </row>
    <row r="789" spans="1:7">
      <c r="A789" s="208" t="s">
        <v>2237</v>
      </c>
      <c r="B789" s="208" t="s">
        <v>2238</v>
      </c>
      <c r="C789" s="203">
        <v>914713104.25</v>
      </c>
      <c r="D789" s="203">
        <v>468498112.19</v>
      </c>
      <c r="E789" s="203">
        <v>80825325.670000002</v>
      </c>
      <c r="F789" s="203">
        <v>387672786.51999998</v>
      </c>
      <c r="G789" s="203">
        <v>1302385890.77</v>
      </c>
    </row>
    <row r="790" spans="1:7">
      <c r="A790" s="208" t="s">
        <v>2239</v>
      </c>
      <c r="B790" s="208" t="s">
        <v>1117</v>
      </c>
      <c r="C790" s="203">
        <v>49437165.07</v>
      </c>
      <c r="D790" s="203">
        <v>19727610.109999999</v>
      </c>
      <c r="E790" s="203">
        <v>821031.08</v>
      </c>
      <c r="F790" s="203">
        <v>18906579.030000001</v>
      </c>
      <c r="G790" s="203">
        <v>68343744.099999994</v>
      </c>
    </row>
    <row r="791" spans="1:7">
      <c r="A791" s="208" t="s">
        <v>2240</v>
      </c>
      <c r="B791" s="208" t="s">
        <v>1117</v>
      </c>
      <c r="C791" s="203">
        <v>49437165.07</v>
      </c>
      <c r="D791" s="203">
        <v>19727610.109999999</v>
      </c>
      <c r="E791" s="203">
        <v>821031.08</v>
      </c>
      <c r="F791" s="203">
        <v>18906579.030000001</v>
      </c>
      <c r="G791" s="203">
        <v>68343744.099999994</v>
      </c>
    </row>
    <row r="792" spans="1:7">
      <c r="A792" s="208" t="s">
        <v>2241</v>
      </c>
      <c r="B792" s="208" t="s">
        <v>1117</v>
      </c>
      <c r="C792" s="203">
        <v>49437165.07</v>
      </c>
      <c r="D792" s="203">
        <v>19727610.109999999</v>
      </c>
      <c r="E792" s="203">
        <v>821031.08</v>
      </c>
      <c r="F792" s="203">
        <v>18906579.030000001</v>
      </c>
      <c r="G792" s="203">
        <v>68343744.099999994</v>
      </c>
    </row>
    <row r="793" spans="1:7">
      <c r="A793" s="208" t="s">
        <v>2242</v>
      </c>
      <c r="B793" s="208" t="s">
        <v>1117</v>
      </c>
      <c r="C793" s="203">
        <v>49437165.07</v>
      </c>
      <c r="D793" s="203">
        <v>19727610.109999999</v>
      </c>
      <c r="E793" s="203">
        <v>821031.08</v>
      </c>
      <c r="F793" s="203">
        <v>18906579.030000001</v>
      </c>
      <c r="G793" s="203">
        <v>68343744.099999994</v>
      </c>
    </row>
    <row r="794" spans="1:7">
      <c r="A794" s="208" t="s">
        <v>2243</v>
      </c>
      <c r="B794" s="208" t="s">
        <v>1117</v>
      </c>
      <c r="C794" s="203">
        <v>49437165.07</v>
      </c>
      <c r="D794" s="203">
        <v>19727610.109999999</v>
      </c>
      <c r="E794" s="203">
        <v>821031.08</v>
      </c>
      <c r="F794" s="203">
        <v>18906579.030000001</v>
      </c>
      <c r="G794" s="203">
        <v>68343744.099999994</v>
      </c>
    </row>
    <row r="795" spans="1:7">
      <c r="A795" s="208" t="s">
        <v>2244</v>
      </c>
      <c r="B795" s="208" t="s">
        <v>2245</v>
      </c>
      <c r="C795" s="203">
        <v>1437424.24</v>
      </c>
      <c r="D795" s="203">
        <v>126141.55</v>
      </c>
      <c r="E795" s="203">
        <v>81141.5</v>
      </c>
      <c r="F795" s="203">
        <v>45000.05</v>
      </c>
      <c r="G795" s="203">
        <v>1482424.29</v>
      </c>
    </row>
    <row r="796" spans="1:7">
      <c r="A796" s="208" t="s">
        <v>2246</v>
      </c>
      <c r="B796" s="208" t="s">
        <v>2245</v>
      </c>
      <c r="C796" s="203">
        <v>1437424.24</v>
      </c>
      <c r="D796" s="203">
        <v>126141.55</v>
      </c>
      <c r="E796" s="203">
        <v>81141.5</v>
      </c>
      <c r="F796" s="203">
        <v>45000.05</v>
      </c>
      <c r="G796" s="203">
        <v>1482424.29</v>
      </c>
    </row>
    <row r="797" spans="1:7">
      <c r="A797" s="208" t="s">
        <v>2247</v>
      </c>
      <c r="B797" s="208" t="s">
        <v>2245</v>
      </c>
      <c r="C797" s="203">
        <v>1437424.24</v>
      </c>
      <c r="D797" s="203">
        <v>126141.55</v>
      </c>
      <c r="E797" s="203">
        <v>81141.5</v>
      </c>
      <c r="F797" s="203">
        <v>45000.05</v>
      </c>
      <c r="G797" s="203">
        <v>1482424.29</v>
      </c>
    </row>
    <row r="798" spans="1:7">
      <c r="A798" s="208" t="s">
        <v>2248</v>
      </c>
      <c r="B798" s="208" t="s">
        <v>2245</v>
      </c>
      <c r="C798" s="203">
        <v>1437424.24</v>
      </c>
      <c r="D798" s="203">
        <v>126141.55</v>
      </c>
      <c r="E798" s="203">
        <v>81141.5</v>
      </c>
      <c r="F798" s="203">
        <v>45000.05</v>
      </c>
      <c r="G798" s="203">
        <v>1482424.29</v>
      </c>
    </row>
    <row r="799" spans="1:7">
      <c r="A799" s="208" t="s">
        <v>2249</v>
      </c>
      <c r="B799" s="208" t="s">
        <v>2245</v>
      </c>
      <c r="C799" s="203">
        <v>1437424.24</v>
      </c>
      <c r="D799" s="203">
        <v>126141.55</v>
      </c>
      <c r="E799" s="203">
        <v>81141.5</v>
      </c>
      <c r="F799" s="203">
        <v>45000.05</v>
      </c>
      <c r="G799" s="203">
        <v>1482424.29</v>
      </c>
    </row>
    <row r="800" spans="1:7">
      <c r="A800" s="208" t="s">
        <v>2250</v>
      </c>
      <c r="B800" s="208" t="s">
        <v>2251</v>
      </c>
      <c r="C800" s="203">
        <v>9593328</v>
      </c>
      <c r="D800" s="203">
        <v>7172750</v>
      </c>
      <c r="E800" s="203">
        <v>0</v>
      </c>
      <c r="F800" s="203">
        <v>7172750</v>
      </c>
      <c r="G800" s="203">
        <v>16766078</v>
      </c>
    </row>
    <row r="801" spans="1:7">
      <c r="A801" s="208" t="s">
        <v>2252</v>
      </c>
      <c r="B801" s="208" t="s">
        <v>2251</v>
      </c>
      <c r="C801" s="203">
        <v>9593328</v>
      </c>
      <c r="D801" s="203">
        <v>7172750</v>
      </c>
      <c r="E801" s="203">
        <v>0</v>
      </c>
      <c r="F801" s="203">
        <v>7172750</v>
      </c>
      <c r="G801" s="203">
        <v>16766078</v>
      </c>
    </row>
    <row r="802" spans="1:7">
      <c r="A802" s="208" t="s">
        <v>2253</v>
      </c>
      <c r="B802" s="208" t="s">
        <v>2251</v>
      </c>
      <c r="C802" s="203">
        <v>9593328</v>
      </c>
      <c r="D802" s="203">
        <v>7172750</v>
      </c>
      <c r="E802" s="203">
        <v>0</v>
      </c>
      <c r="F802" s="203">
        <v>7172750</v>
      </c>
      <c r="G802" s="203">
        <v>16766078</v>
      </c>
    </row>
    <row r="803" spans="1:7">
      <c r="A803" s="208" t="s">
        <v>2254</v>
      </c>
      <c r="B803" s="208" t="s">
        <v>2251</v>
      </c>
      <c r="C803" s="203">
        <v>9593328</v>
      </c>
      <c r="D803" s="203">
        <v>7172750</v>
      </c>
      <c r="E803" s="203">
        <v>0</v>
      </c>
      <c r="F803" s="203">
        <v>7172750</v>
      </c>
      <c r="G803" s="203">
        <v>16766078</v>
      </c>
    </row>
    <row r="804" spans="1:7">
      <c r="A804" s="208" t="s">
        <v>2255</v>
      </c>
      <c r="B804" s="208" t="s">
        <v>2251</v>
      </c>
      <c r="C804" s="203">
        <v>9593328</v>
      </c>
      <c r="D804" s="203">
        <v>7172750</v>
      </c>
      <c r="E804" s="203">
        <v>0</v>
      </c>
      <c r="F804" s="203">
        <v>7172750</v>
      </c>
      <c r="G804" s="203">
        <v>16766078</v>
      </c>
    </row>
    <row r="805" spans="1:7">
      <c r="A805" s="208" t="s">
        <v>2256</v>
      </c>
      <c r="B805" s="208" t="s">
        <v>2257</v>
      </c>
      <c r="C805" s="203">
        <v>3029792</v>
      </c>
      <c r="D805" s="203">
        <v>10752</v>
      </c>
      <c r="E805" s="203">
        <v>0</v>
      </c>
      <c r="F805" s="203">
        <v>10752</v>
      </c>
      <c r="G805" s="203">
        <v>3040544</v>
      </c>
    </row>
    <row r="806" spans="1:7">
      <c r="A806" s="208" t="s">
        <v>2258</v>
      </c>
      <c r="B806" s="208" t="s">
        <v>2257</v>
      </c>
      <c r="C806" s="203">
        <v>3029792</v>
      </c>
      <c r="D806" s="203">
        <v>10752</v>
      </c>
      <c r="E806" s="203">
        <v>0</v>
      </c>
      <c r="F806" s="203">
        <v>10752</v>
      </c>
      <c r="G806" s="203">
        <v>3040544</v>
      </c>
    </row>
    <row r="807" spans="1:7">
      <c r="A807" s="208" t="s">
        <v>2259</v>
      </c>
      <c r="B807" s="208" t="s">
        <v>2257</v>
      </c>
      <c r="C807" s="203">
        <v>3029792</v>
      </c>
      <c r="D807" s="203">
        <v>10752</v>
      </c>
      <c r="E807" s="203">
        <v>0</v>
      </c>
      <c r="F807" s="203">
        <v>10752</v>
      </c>
      <c r="G807" s="203">
        <v>3040544</v>
      </c>
    </row>
    <row r="808" spans="1:7">
      <c r="A808" s="208" t="s">
        <v>2260</v>
      </c>
      <c r="B808" s="208" t="s">
        <v>2257</v>
      </c>
      <c r="C808" s="203">
        <v>3029792</v>
      </c>
      <c r="D808" s="203">
        <v>10752</v>
      </c>
      <c r="E808" s="203">
        <v>0</v>
      </c>
      <c r="F808" s="203">
        <v>10752</v>
      </c>
      <c r="G808" s="203">
        <v>3040544</v>
      </c>
    </row>
    <row r="809" spans="1:7">
      <c r="A809" s="208" t="s">
        <v>2261</v>
      </c>
      <c r="B809" s="208" t="s">
        <v>2257</v>
      </c>
      <c r="C809" s="203">
        <v>3029792</v>
      </c>
      <c r="D809" s="203">
        <v>10752</v>
      </c>
      <c r="E809" s="203">
        <v>0</v>
      </c>
      <c r="F809" s="203">
        <v>10752</v>
      </c>
      <c r="G809" s="203">
        <v>3040544</v>
      </c>
    </row>
    <row r="810" spans="1:7">
      <c r="A810" s="208" t="s">
        <v>2262</v>
      </c>
      <c r="B810" s="208" t="s">
        <v>2263</v>
      </c>
      <c r="C810" s="203">
        <v>750975961.10000002</v>
      </c>
      <c r="D810" s="203">
        <v>403621336.52999997</v>
      </c>
      <c r="E810" s="203">
        <v>76837318.790000007</v>
      </c>
      <c r="F810" s="203">
        <v>326784017.74000001</v>
      </c>
      <c r="G810" s="203">
        <v>1077759978.8399999</v>
      </c>
    </row>
    <row r="811" spans="1:7">
      <c r="A811" s="208" t="s">
        <v>2264</v>
      </c>
      <c r="B811" s="208" t="s">
        <v>2263</v>
      </c>
      <c r="C811" s="203">
        <v>750975961.10000002</v>
      </c>
      <c r="D811" s="203">
        <v>403621336.52999997</v>
      </c>
      <c r="E811" s="203">
        <v>76837318.790000007</v>
      </c>
      <c r="F811" s="203">
        <v>326784017.74000001</v>
      </c>
      <c r="G811" s="203">
        <v>1077759978.8399999</v>
      </c>
    </row>
    <row r="812" spans="1:7">
      <c r="A812" s="208" t="s">
        <v>2265</v>
      </c>
      <c r="B812" s="208" t="s">
        <v>2263</v>
      </c>
      <c r="C812" s="203">
        <v>750975961.10000002</v>
      </c>
      <c r="D812" s="203">
        <v>403621336.52999997</v>
      </c>
      <c r="E812" s="203">
        <v>76837318.790000007</v>
      </c>
      <c r="F812" s="203">
        <v>326784017.74000001</v>
      </c>
      <c r="G812" s="203">
        <v>1077759978.8399999</v>
      </c>
    </row>
    <row r="813" spans="1:7">
      <c r="A813" s="208" t="s">
        <v>2266</v>
      </c>
      <c r="B813" s="208" t="s">
        <v>2263</v>
      </c>
      <c r="C813" s="203">
        <v>750975961.10000002</v>
      </c>
      <c r="D813" s="203">
        <v>403621336.52999997</v>
      </c>
      <c r="E813" s="203">
        <v>76837318.790000007</v>
      </c>
      <c r="F813" s="203">
        <v>326784017.74000001</v>
      </c>
      <c r="G813" s="203">
        <v>1077759978.8399999</v>
      </c>
    </row>
    <row r="814" spans="1:7">
      <c r="A814" s="208" t="s">
        <v>2267</v>
      </c>
      <c r="B814" s="208" t="s">
        <v>2263</v>
      </c>
      <c r="C814" s="203">
        <v>750975961.10000002</v>
      </c>
      <c r="D814" s="203">
        <v>403621336.52999997</v>
      </c>
      <c r="E814" s="203">
        <v>76837318.790000007</v>
      </c>
      <c r="F814" s="203">
        <v>326784017.74000001</v>
      </c>
      <c r="G814" s="203">
        <v>1077759978.8399999</v>
      </c>
    </row>
    <row r="815" spans="1:7">
      <c r="A815" s="208" t="s">
        <v>2268</v>
      </c>
      <c r="B815" s="208" t="s">
        <v>2269</v>
      </c>
      <c r="C815" s="203">
        <v>100239433.84</v>
      </c>
      <c r="D815" s="203">
        <v>37839522</v>
      </c>
      <c r="E815" s="203">
        <v>3085834.3</v>
      </c>
      <c r="F815" s="203">
        <v>34753687.700000003</v>
      </c>
      <c r="G815" s="203">
        <v>134993121.53999999</v>
      </c>
    </row>
    <row r="816" spans="1:7">
      <c r="A816" s="208" t="s">
        <v>2270</v>
      </c>
      <c r="B816" s="208" t="s">
        <v>2269</v>
      </c>
      <c r="C816" s="203">
        <v>100239433.84</v>
      </c>
      <c r="D816" s="203">
        <v>37839522</v>
      </c>
      <c r="E816" s="203">
        <v>3085834.3</v>
      </c>
      <c r="F816" s="203">
        <v>34753687.700000003</v>
      </c>
      <c r="G816" s="203">
        <v>134993121.53999999</v>
      </c>
    </row>
    <row r="817" spans="1:7">
      <c r="A817" s="208" t="s">
        <v>2271</v>
      </c>
      <c r="B817" s="208" t="s">
        <v>2269</v>
      </c>
      <c r="C817" s="203">
        <v>100239433.84</v>
      </c>
      <c r="D817" s="203">
        <v>37839522</v>
      </c>
      <c r="E817" s="203">
        <v>3085834.3</v>
      </c>
      <c r="F817" s="203">
        <v>34753687.700000003</v>
      </c>
      <c r="G817" s="203">
        <v>134993121.53999999</v>
      </c>
    </row>
    <row r="818" spans="1:7">
      <c r="A818" s="208" t="s">
        <v>2272</v>
      </c>
      <c r="B818" s="208" t="s">
        <v>2269</v>
      </c>
      <c r="C818" s="203">
        <v>100239433.84</v>
      </c>
      <c r="D818" s="203">
        <v>37839522</v>
      </c>
      <c r="E818" s="203">
        <v>3085834.3</v>
      </c>
      <c r="F818" s="203">
        <v>34753687.700000003</v>
      </c>
      <c r="G818" s="203">
        <v>134993121.53999999</v>
      </c>
    </row>
    <row r="819" spans="1:7">
      <c r="A819" s="208" t="s">
        <v>2273</v>
      </c>
      <c r="B819" s="208" t="s">
        <v>2269</v>
      </c>
      <c r="C819" s="203">
        <v>100239433.84</v>
      </c>
      <c r="D819" s="203">
        <v>37839522</v>
      </c>
      <c r="E819" s="203">
        <v>3085834.3</v>
      </c>
      <c r="F819" s="203">
        <v>34753687.700000003</v>
      </c>
      <c r="G819" s="203">
        <v>134993121.53999999</v>
      </c>
    </row>
    <row r="820" spans="1:7">
      <c r="A820" s="208" t="s">
        <v>2274</v>
      </c>
      <c r="B820" s="208" t="s">
        <v>2275</v>
      </c>
      <c r="C820" s="203">
        <v>325630630.01999998</v>
      </c>
      <c r="D820" s="203">
        <v>91005793.569999993</v>
      </c>
      <c r="E820" s="203">
        <v>0</v>
      </c>
      <c r="F820" s="203">
        <v>91005793.569999993</v>
      </c>
      <c r="G820" s="203">
        <v>416636423.58999997</v>
      </c>
    </row>
    <row r="821" spans="1:7">
      <c r="A821" s="208" t="s">
        <v>2276</v>
      </c>
      <c r="B821" s="208" t="s">
        <v>2277</v>
      </c>
      <c r="C821" s="203">
        <v>23377947.359999999</v>
      </c>
      <c r="D821" s="203">
        <v>5505239.5999999996</v>
      </c>
      <c r="E821" s="203">
        <v>0</v>
      </c>
      <c r="F821" s="203">
        <v>5505239.5999999996</v>
      </c>
      <c r="G821" s="203">
        <v>28883186.960000001</v>
      </c>
    </row>
    <row r="822" spans="1:7">
      <c r="A822" s="208" t="s">
        <v>2278</v>
      </c>
      <c r="B822" s="208" t="s">
        <v>2277</v>
      </c>
      <c r="C822" s="203">
        <v>23377947.359999999</v>
      </c>
      <c r="D822" s="203">
        <v>5505239.5999999996</v>
      </c>
      <c r="E822" s="203">
        <v>0</v>
      </c>
      <c r="F822" s="203">
        <v>5505239.5999999996</v>
      </c>
      <c r="G822" s="203">
        <v>28883186.960000001</v>
      </c>
    </row>
    <row r="823" spans="1:7">
      <c r="A823" s="208" t="s">
        <v>2279</v>
      </c>
      <c r="B823" s="208" t="s">
        <v>2277</v>
      </c>
      <c r="C823" s="203">
        <v>23377947.359999999</v>
      </c>
      <c r="D823" s="203">
        <v>5505239.5999999996</v>
      </c>
      <c r="E823" s="203">
        <v>0</v>
      </c>
      <c r="F823" s="203">
        <v>5505239.5999999996</v>
      </c>
      <c r="G823" s="203">
        <v>28883186.960000001</v>
      </c>
    </row>
    <row r="824" spans="1:7">
      <c r="A824" s="208" t="s">
        <v>2280</v>
      </c>
      <c r="B824" s="208" t="s">
        <v>2277</v>
      </c>
      <c r="C824" s="203">
        <v>23377947.359999999</v>
      </c>
      <c r="D824" s="203">
        <v>5505239.5999999996</v>
      </c>
      <c r="E824" s="203">
        <v>0</v>
      </c>
      <c r="F824" s="203">
        <v>5505239.5999999996</v>
      </c>
      <c r="G824" s="203">
        <v>28883186.960000001</v>
      </c>
    </row>
    <row r="825" spans="1:7">
      <c r="A825" s="208" t="s">
        <v>2281</v>
      </c>
      <c r="B825" s="208" t="s">
        <v>2277</v>
      </c>
      <c r="C825" s="203">
        <v>23377947.359999999</v>
      </c>
      <c r="D825" s="203">
        <v>5505239.5999999996</v>
      </c>
      <c r="E825" s="203">
        <v>0</v>
      </c>
      <c r="F825" s="203">
        <v>5505239.5999999996</v>
      </c>
      <c r="G825" s="203">
        <v>28883186.960000001</v>
      </c>
    </row>
    <row r="826" spans="1:7">
      <c r="A826" s="208" t="s">
        <v>2282</v>
      </c>
      <c r="B826" s="208" t="s">
        <v>2283</v>
      </c>
      <c r="C826" s="203">
        <v>297523917.35000002</v>
      </c>
      <c r="D826" s="203">
        <v>84040818.560000002</v>
      </c>
      <c r="E826" s="203">
        <v>0</v>
      </c>
      <c r="F826" s="203">
        <v>84040818.560000002</v>
      </c>
      <c r="G826" s="203">
        <v>381564735.91000003</v>
      </c>
    </row>
    <row r="827" spans="1:7">
      <c r="A827" s="208" t="s">
        <v>2284</v>
      </c>
      <c r="B827" s="208" t="s">
        <v>2283</v>
      </c>
      <c r="C827" s="203">
        <v>297523917.35000002</v>
      </c>
      <c r="D827" s="203">
        <v>84040818.560000002</v>
      </c>
      <c r="E827" s="203">
        <v>0</v>
      </c>
      <c r="F827" s="203">
        <v>84040818.560000002</v>
      </c>
      <c r="G827" s="203">
        <v>381564735.91000003</v>
      </c>
    </row>
    <row r="828" spans="1:7">
      <c r="A828" s="208" t="s">
        <v>2285</v>
      </c>
      <c r="B828" s="208" t="s">
        <v>2283</v>
      </c>
      <c r="C828" s="203">
        <v>297523917.35000002</v>
      </c>
      <c r="D828" s="203">
        <v>84040818.560000002</v>
      </c>
      <c r="E828" s="203">
        <v>0</v>
      </c>
      <c r="F828" s="203">
        <v>84040818.560000002</v>
      </c>
      <c r="G828" s="203">
        <v>381564735.91000003</v>
      </c>
    </row>
    <row r="829" spans="1:7">
      <c r="A829" s="208" t="s">
        <v>2286</v>
      </c>
      <c r="B829" s="208" t="s">
        <v>2283</v>
      </c>
      <c r="C829" s="203">
        <v>297523917.35000002</v>
      </c>
      <c r="D829" s="203">
        <v>84040818.560000002</v>
      </c>
      <c r="E829" s="203">
        <v>0</v>
      </c>
      <c r="F829" s="203">
        <v>84040818.560000002</v>
      </c>
      <c r="G829" s="203">
        <v>381564735.91000003</v>
      </c>
    </row>
    <row r="830" spans="1:7">
      <c r="A830" s="208" t="s">
        <v>2287</v>
      </c>
      <c r="B830" s="208" t="s">
        <v>2283</v>
      </c>
      <c r="C830" s="203">
        <v>297523917.35000002</v>
      </c>
      <c r="D830" s="203">
        <v>84040818.560000002</v>
      </c>
      <c r="E830" s="203">
        <v>0</v>
      </c>
      <c r="F830" s="203">
        <v>84040818.560000002</v>
      </c>
      <c r="G830" s="203">
        <v>381564735.91000003</v>
      </c>
    </row>
    <row r="831" spans="1:7">
      <c r="A831" s="208" t="s">
        <v>2288</v>
      </c>
      <c r="B831" s="208" t="s">
        <v>2289</v>
      </c>
      <c r="C831" s="203">
        <v>602811.72</v>
      </c>
      <c r="D831" s="203">
        <v>457426.53</v>
      </c>
      <c r="E831" s="203">
        <v>0</v>
      </c>
      <c r="F831" s="203">
        <v>457426.53</v>
      </c>
      <c r="G831" s="203">
        <v>1060238.25</v>
      </c>
    </row>
    <row r="832" spans="1:7">
      <c r="A832" s="208" t="s">
        <v>2290</v>
      </c>
      <c r="B832" s="208" t="s">
        <v>2289</v>
      </c>
      <c r="C832" s="203">
        <v>602811.72</v>
      </c>
      <c r="D832" s="203">
        <v>457426.53</v>
      </c>
      <c r="E832" s="203">
        <v>0</v>
      </c>
      <c r="F832" s="203">
        <v>457426.53</v>
      </c>
      <c r="G832" s="203">
        <v>1060238.25</v>
      </c>
    </row>
    <row r="833" spans="1:7">
      <c r="A833" s="208" t="s">
        <v>2291</v>
      </c>
      <c r="B833" s="208" t="s">
        <v>2289</v>
      </c>
      <c r="C833" s="203">
        <v>602811.72</v>
      </c>
      <c r="D833" s="203">
        <v>457426.53</v>
      </c>
      <c r="E833" s="203">
        <v>0</v>
      </c>
      <c r="F833" s="203">
        <v>457426.53</v>
      </c>
      <c r="G833" s="203">
        <v>1060238.25</v>
      </c>
    </row>
    <row r="834" spans="1:7">
      <c r="A834" s="208" t="s">
        <v>2292</v>
      </c>
      <c r="B834" s="208" t="s">
        <v>2289</v>
      </c>
      <c r="C834" s="203">
        <v>602811.72</v>
      </c>
      <c r="D834" s="203">
        <v>457426.53</v>
      </c>
      <c r="E834" s="203">
        <v>0</v>
      </c>
      <c r="F834" s="203">
        <v>457426.53</v>
      </c>
      <c r="G834" s="203">
        <v>1060238.25</v>
      </c>
    </row>
    <row r="835" spans="1:7">
      <c r="A835" s="208" t="s">
        <v>2293</v>
      </c>
      <c r="B835" s="208" t="s">
        <v>2289</v>
      </c>
      <c r="C835" s="203">
        <v>602811.72</v>
      </c>
      <c r="D835" s="203">
        <v>457426.53</v>
      </c>
      <c r="E835" s="203">
        <v>0</v>
      </c>
      <c r="F835" s="203">
        <v>457426.53</v>
      </c>
      <c r="G835" s="203">
        <v>1060238.25</v>
      </c>
    </row>
    <row r="836" spans="1:7">
      <c r="A836" s="208" t="s">
        <v>2294</v>
      </c>
      <c r="B836" s="208" t="s">
        <v>2295</v>
      </c>
      <c r="C836" s="203">
        <v>4125953.59</v>
      </c>
      <c r="D836" s="203">
        <v>1002308.88</v>
      </c>
      <c r="E836" s="203">
        <v>0</v>
      </c>
      <c r="F836" s="203">
        <v>1002308.88</v>
      </c>
      <c r="G836" s="203">
        <v>5128262.47</v>
      </c>
    </row>
    <row r="837" spans="1:7">
      <c r="A837" s="208" t="s">
        <v>2296</v>
      </c>
      <c r="B837" s="208" t="s">
        <v>2295</v>
      </c>
      <c r="C837" s="203">
        <v>4125953.59</v>
      </c>
      <c r="D837" s="203">
        <v>1002308.88</v>
      </c>
      <c r="E837" s="203">
        <v>0</v>
      </c>
      <c r="F837" s="203">
        <v>1002308.88</v>
      </c>
      <c r="G837" s="203">
        <v>5128262.47</v>
      </c>
    </row>
    <row r="838" spans="1:7">
      <c r="A838" s="208" t="s">
        <v>2297</v>
      </c>
      <c r="B838" s="208" t="s">
        <v>2295</v>
      </c>
      <c r="C838" s="203">
        <v>4125953.59</v>
      </c>
      <c r="D838" s="203">
        <v>1002308.88</v>
      </c>
      <c r="E838" s="203">
        <v>0</v>
      </c>
      <c r="F838" s="203">
        <v>1002308.88</v>
      </c>
      <c r="G838" s="203">
        <v>5128262.47</v>
      </c>
    </row>
    <row r="839" spans="1:7">
      <c r="A839" s="208" t="s">
        <v>2298</v>
      </c>
      <c r="B839" s="208" t="s">
        <v>2295</v>
      </c>
      <c r="C839" s="203">
        <v>4125953.59</v>
      </c>
      <c r="D839" s="203">
        <v>1002308.88</v>
      </c>
      <c r="E839" s="203">
        <v>0</v>
      </c>
      <c r="F839" s="203">
        <v>1002308.88</v>
      </c>
      <c r="G839" s="203">
        <v>5128262.47</v>
      </c>
    </row>
    <row r="840" spans="1:7">
      <c r="A840" s="208" t="s">
        <v>2299</v>
      </c>
      <c r="B840" s="208" t="s">
        <v>2295</v>
      </c>
      <c r="C840" s="203">
        <v>4125953.59</v>
      </c>
      <c r="D840" s="203">
        <v>1002308.88</v>
      </c>
      <c r="E840" s="203">
        <v>0</v>
      </c>
      <c r="F840" s="203">
        <v>1002308.88</v>
      </c>
      <c r="G840" s="203">
        <v>5128262.47</v>
      </c>
    </row>
    <row r="841" spans="1:7">
      <c r="A841" s="208" t="s">
        <v>2300</v>
      </c>
      <c r="B841" s="208" t="s">
        <v>2301</v>
      </c>
      <c r="C841" s="203">
        <v>336710617.67000002</v>
      </c>
      <c r="D841" s="203">
        <v>113215437.31999999</v>
      </c>
      <c r="E841" s="203">
        <v>0</v>
      </c>
      <c r="F841" s="203">
        <v>113215437.31999999</v>
      </c>
      <c r="G841" s="203">
        <v>449926054.99000001</v>
      </c>
    </row>
    <row r="842" spans="1:7">
      <c r="A842" s="208" t="s">
        <v>2302</v>
      </c>
      <c r="B842" s="208" t="s">
        <v>2303</v>
      </c>
      <c r="C842" s="203">
        <v>336710617.67000002</v>
      </c>
      <c r="D842" s="203">
        <v>113215437.31999999</v>
      </c>
      <c r="E842" s="203">
        <v>0</v>
      </c>
      <c r="F842" s="203">
        <v>113215437.31999999</v>
      </c>
      <c r="G842" s="203">
        <v>449926054.99000001</v>
      </c>
    </row>
    <row r="843" spans="1:7">
      <c r="A843" s="208" t="s">
        <v>2304</v>
      </c>
      <c r="B843" s="208" t="s">
        <v>2305</v>
      </c>
      <c r="C843" s="203">
        <v>282955230.99000001</v>
      </c>
      <c r="D843" s="203">
        <v>94318410.329999998</v>
      </c>
      <c r="E843" s="203">
        <v>0</v>
      </c>
      <c r="F843" s="203">
        <v>94318410.329999998</v>
      </c>
      <c r="G843" s="203">
        <v>377273641.31999999</v>
      </c>
    </row>
    <row r="844" spans="1:7">
      <c r="A844" s="208" t="s">
        <v>2306</v>
      </c>
      <c r="B844" s="208" t="s">
        <v>2305</v>
      </c>
      <c r="C844" s="203">
        <v>282955230.99000001</v>
      </c>
      <c r="D844" s="203">
        <v>94318410.329999998</v>
      </c>
      <c r="E844" s="203">
        <v>0</v>
      </c>
      <c r="F844" s="203">
        <v>94318410.329999998</v>
      </c>
      <c r="G844" s="203">
        <v>377273641.31999999</v>
      </c>
    </row>
    <row r="845" spans="1:7">
      <c r="A845" s="208" t="s">
        <v>2307</v>
      </c>
      <c r="B845" s="208" t="s">
        <v>2305</v>
      </c>
      <c r="C845" s="203">
        <v>282955230.99000001</v>
      </c>
      <c r="D845" s="203">
        <v>94318410.329999998</v>
      </c>
      <c r="E845" s="203">
        <v>0</v>
      </c>
      <c r="F845" s="203">
        <v>94318410.329999998</v>
      </c>
      <c r="G845" s="203">
        <v>377273641.31999999</v>
      </c>
    </row>
    <row r="846" spans="1:7">
      <c r="A846" s="208" t="s">
        <v>2308</v>
      </c>
      <c r="B846" s="208" t="s">
        <v>2305</v>
      </c>
      <c r="C846" s="203">
        <v>282955230.99000001</v>
      </c>
      <c r="D846" s="203">
        <v>94318410.329999998</v>
      </c>
      <c r="E846" s="203">
        <v>0</v>
      </c>
      <c r="F846" s="203">
        <v>94318410.329999998</v>
      </c>
      <c r="G846" s="203">
        <v>377273641.31999999</v>
      </c>
    </row>
    <row r="847" spans="1:7">
      <c r="A847" s="208" t="s">
        <v>2888</v>
      </c>
      <c r="B847" s="208" t="s">
        <v>2889</v>
      </c>
      <c r="C847" s="203">
        <v>46257591.189999998</v>
      </c>
      <c r="D847" s="203">
        <v>16397761.82</v>
      </c>
      <c r="E847" s="203">
        <v>0</v>
      </c>
      <c r="F847" s="203">
        <v>16397761.82</v>
      </c>
      <c r="G847" s="203">
        <v>62655353.009999998</v>
      </c>
    </row>
    <row r="848" spans="1:7">
      <c r="A848" s="208" t="s">
        <v>2890</v>
      </c>
      <c r="B848" s="208" t="s">
        <v>2889</v>
      </c>
      <c r="C848" s="203">
        <v>46257591.189999998</v>
      </c>
      <c r="D848" s="203">
        <v>16397761.82</v>
      </c>
      <c r="E848" s="203">
        <v>0</v>
      </c>
      <c r="F848" s="203">
        <v>16397761.82</v>
      </c>
      <c r="G848" s="203">
        <v>62655353.009999998</v>
      </c>
    </row>
    <row r="849" spans="1:7">
      <c r="A849" s="208" t="s">
        <v>2891</v>
      </c>
      <c r="B849" s="208" t="s">
        <v>2889</v>
      </c>
      <c r="C849" s="203">
        <v>46257591.189999998</v>
      </c>
      <c r="D849" s="203">
        <v>16397761.82</v>
      </c>
      <c r="E849" s="203">
        <v>0</v>
      </c>
      <c r="F849" s="203">
        <v>16397761.82</v>
      </c>
      <c r="G849" s="203">
        <v>62655353.009999998</v>
      </c>
    </row>
    <row r="850" spans="1:7">
      <c r="A850" s="208" t="s">
        <v>2892</v>
      </c>
      <c r="B850" s="208" t="s">
        <v>2889</v>
      </c>
      <c r="C850" s="203">
        <v>46257591.189999998</v>
      </c>
      <c r="D850" s="203">
        <v>16397761.82</v>
      </c>
      <c r="E850" s="203">
        <v>0</v>
      </c>
      <c r="F850" s="203">
        <v>16397761.82</v>
      </c>
      <c r="G850" s="203">
        <v>62655353.009999998</v>
      </c>
    </row>
    <row r="851" spans="1:7">
      <c r="A851" s="208" t="s">
        <v>2309</v>
      </c>
      <c r="B851" s="208" t="s">
        <v>2310</v>
      </c>
      <c r="C851" s="203">
        <v>52715.65</v>
      </c>
      <c r="D851" s="203">
        <v>17571.89</v>
      </c>
      <c r="E851" s="203">
        <v>0</v>
      </c>
      <c r="F851" s="203">
        <v>17571.89</v>
      </c>
      <c r="G851" s="203">
        <v>70287.539999999994</v>
      </c>
    </row>
    <row r="852" spans="1:7">
      <c r="A852" s="208" t="s">
        <v>2311</v>
      </c>
      <c r="B852" s="208" t="s">
        <v>2310</v>
      </c>
      <c r="C852" s="203">
        <v>52715.65</v>
      </c>
      <c r="D852" s="203">
        <v>17571.89</v>
      </c>
      <c r="E852" s="203">
        <v>0</v>
      </c>
      <c r="F852" s="203">
        <v>17571.89</v>
      </c>
      <c r="G852" s="203">
        <v>70287.539999999994</v>
      </c>
    </row>
    <row r="853" spans="1:7">
      <c r="A853" s="208" t="s">
        <v>2312</v>
      </c>
      <c r="B853" s="208" t="s">
        <v>2310</v>
      </c>
      <c r="C853" s="203">
        <v>52715.65</v>
      </c>
      <c r="D853" s="203">
        <v>17571.89</v>
      </c>
      <c r="E853" s="203">
        <v>0</v>
      </c>
      <c r="F853" s="203">
        <v>17571.89</v>
      </c>
      <c r="G853" s="203">
        <v>70287.539999999994</v>
      </c>
    </row>
    <row r="854" spans="1:7">
      <c r="A854" s="208" t="s">
        <v>2313</v>
      </c>
      <c r="B854" s="208" t="s">
        <v>2310</v>
      </c>
      <c r="C854" s="203">
        <v>52715.65</v>
      </c>
      <c r="D854" s="203">
        <v>17571.89</v>
      </c>
      <c r="E854" s="203">
        <v>0</v>
      </c>
      <c r="F854" s="203">
        <v>17571.89</v>
      </c>
      <c r="G854" s="203">
        <v>70287.539999999994</v>
      </c>
    </row>
    <row r="855" spans="1:7">
      <c r="A855" s="208" t="s">
        <v>2314</v>
      </c>
      <c r="B855" s="208" t="s">
        <v>2315</v>
      </c>
      <c r="C855" s="203">
        <v>632297.96</v>
      </c>
      <c r="D855" s="203">
        <v>210765.98</v>
      </c>
      <c r="E855" s="203">
        <v>0</v>
      </c>
      <c r="F855" s="203">
        <v>210765.98</v>
      </c>
      <c r="G855" s="203">
        <v>843063.94</v>
      </c>
    </row>
    <row r="856" spans="1:7">
      <c r="A856" s="208" t="s">
        <v>2316</v>
      </c>
      <c r="B856" s="208" t="s">
        <v>2315</v>
      </c>
      <c r="C856" s="203">
        <v>632297.96</v>
      </c>
      <c r="D856" s="203">
        <v>210765.98</v>
      </c>
      <c r="E856" s="203">
        <v>0</v>
      </c>
      <c r="F856" s="203">
        <v>210765.98</v>
      </c>
      <c r="G856" s="203">
        <v>843063.94</v>
      </c>
    </row>
    <row r="857" spans="1:7">
      <c r="A857" s="208" t="s">
        <v>2317</v>
      </c>
      <c r="B857" s="208" t="s">
        <v>2315</v>
      </c>
      <c r="C857" s="203">
        <v>632297.96</v>
      </c>
      <c r="D857" s="203">
        <v>210765.98</v>
      </c>
      <c r="E857" s="203">
        <v>0</v>
      </c>
      <c r="F857" s="203">
        <v>210765.98</v>
      </c>
      <c r="G857" s="203">
        <v>843063.94</v>
      </c>
    </row>
    <row r="858" spans="1:7">
      <c r="A858" s="208" t="s">
        <v>2318</v>
      </c>
      <c r="B858" s="208" t="s">
        <v>2315</v>
      </c>
      <c r="C858" s="203">
        <v>632297.96</v>
      </c>
      <c r="D858" s="203">
        <v>210765.98</v>
      </c>
      <c r="E858" s="203">
        <v>0</v>
      </c>
      <c r="F858" s="203">
        <v>210765.98</v>
      </c>
      <c r="G858" s="203">
        <v>843063.94</v>
      </c>
    </row>
    <row r="859" spans="1:7">
      <c r="A859" s="208" t="s">
        <v>2319</v>
      </c>
      <c r="B859" s="208" t="s">
        <v>2320</v>
      </c>
      <c r="C859" s="203">
        <v>3021752.7</v>
      </c>
      <c r="D859" s="203">
        <v>1007250.91</v>
      </c>
      <c r="E859" s="203">
        <v>0</v>
      </c>
      <c r="F859" s="203">
        <v>1007250.91</v>
      </c>
      <c r="G859" s="203">
        <v>4029003.61</v>
      </c>
    </row>
    <row r="860" spans="1:7">
      <c r="A860" s="208" t="s">
        <v>2321</v>
      </c>
      <c r="B860" s="208" t="s">
        <v>2320</v>
      </c>
      <c r="C860" s="203">
        <v>3021752.7</v>
      </c>
      <c r="D860" s="203">
        <v>1007250.91</v>
      </c>
      <c r="E860" s="203">
        <v>0</v>
      </c>
      <c r="F860" s="203">
        <v>1007250.91</v>
      </c>
      <c r="G860" s="203">
        <v>4029003.61</v>
      </c>
    </row>
    <row r="861" spans="1:7">
      <c r="A861" s="208" t="s">
        <v>2322</v>
      </c>
      <c r="B861" s="208" t="s">
        <v>2320</v>
      </c>
      <c r="C861" s="203">
        <v>3021752.7</v>
      </c>
      <c r="D861" s="203">
        <v>1007250.91</v>
      </c>
      <c r="E861" s="203">
        <v>0</v>
      </c>
      <c r="F861" s="203">
        <v>1007250.91</v>
      </c>
      <c r="G861" s="203">
        <v>4029003.61</v>
      </c>
    </row>
    <row r="862" spans="1:7">
      <c r="A862" s="208" t="s">
        <v>2323</v>
      </c>
      <c r="B862" s="208" t="s">
        <v>2320</v>
      </c>
      <c r="C862" s="203">
        <v>3021752.7</v>
      </c>
      <c r="D862" s="203">
        <v>1007250.91</v>
      </c>
      <c r="E862" s="203">
        <v>0</v>
      </c>
      <c r="F862" s="203">
        <v>1007250.91</v>
      </c>
      <c r="G862" s="203">
        <v>4029003.61</v>
      </c>
    </row>
    <row r="863" spans="1:7">
      <c r="A863" s="208" t="s">
        <v>2324</v>
      </c>
      <c r="B863" s="208" t="s">
        <v>2325</v>
      </c>
      <c r="C863" s="203">
        <v>3791029.18</v>
      </c>
      <c r="D863" s="203">
        <v>1263676.3899999999</v>
      </c>
      <c r="E863" s="203">
        <v>0</v>
      </c>
      <c r="F863" s="203">
        <v>1263676.3899999999</v>
      </c>
      <c r="G863" s="203">
        <v>5054705.57</v>
      </c>
    </row>
    <row r="864" spans="1:7">
      <c r="A864" s="208" t="s">
        <v>2326</v>
      </c>
      <c r="B864" s="208" t="s">
        <v>2325</v>
      </c>
      <c r="C864" s="203">
        <v>3791029.18</v>
      </c>
      <c r="D864" s="203">
        <v>1263676.3899999999</v>
      </c>
      <c r="E864" s="203">
        <v>0</v>
      </c>
      <c r="F864" s="203">
        <v>1263676.3899999999</v>
      </c>
      <c r="G864" s="203">
        <v>5054705.57</v>
      </c>
    </row>
    <row r="865" spans="1:7">
      <c r="A865" s="208" t="s">
        <v>2327</v>
      </c>
      <c r="B865" s="208" t="s">
        <v>2325</v>
      </c>
      <c r="C865" s="203">
        <v>3791029.18</v>
      </c>
      <c r="D865" s="203">
        <v>1263676.3899999999</v>
      </c>
      <c r="E865" s="203">
        <v>0</v>
      </c>
      <c r="F865" s="203">
        <v>1263676.3899999999</v>
      </c>
      <c r="G865" s="203">
        <v>5054705.57</v>
      </c>
    </row>
    <row r="866" spans="1:7">
      <c r="A866" s="208" t="s">
        <v>2328</v>
      </c>
      <c r="B866" s="208" t="s">
        <v>2325</v>
      </c>
      <c r="C866" s="203">
        <v>3791029.18</v>
      </c>
      <c r="D866" s="203">
        <v>1263676.3899999999</v>
      </c>
      <c r="E866" s="203">
        <v>0</v>
      </c>
      <c r="F866" s="203">
        <v>1263676.3899999999</v>
      </c>
      <c r="G866" s="203">
        <v>5054705.57</v>
      </c>
    </row>
    <row r="867" spans="1:7">
      <c r="A867" s="208" t="s">
        <v>2329</v>
      </c>
      <c r="B867" s="208" t="s">
        <v>2330</v>
      </c>
      <c r="C867" s="203">
        <v>29795837.489999998</v>
      </c>
      <c r="D867" s="203">
        <v>24205753.75</v>
      </c>
      <c r="E867" s="203">
        <v>234585.56</v>
      </c>
      <c r="F867" s="203">
        <v>23971168.190000001</v>
      </c>
      <c r="G867" s="203">
        <v>53767005.68</v>
      </c>
    </row>
    <row r="868" spans="1:7">
      <c r="A868" s="208" t="s">
        <v>2331</v>
      </c>
      <c r="B868" s="208" t="s">
        <v>2332</v>
      </c>
      <c r="C868" s="203">
        <v>25899810.93</v>
      </c>
      <c r="D868" s="203">
        <v>17295140.75</v>
      </c>
      <c r="E868" s="203">
        <v>234585.56</v>
      </c>
      <c r="F868" s="203">
        <v>17060555.190000001</v>
      </c>
      <c r="G868" s="203">
        <v>42960366.119999997</v>
      </c>
    </row>
    <row r="869" spans="1:7">
      <c r="A869" s="208" t="s">
        <v>2333</v>
      </c>
      <c r="B869" s="208" t="s">
        <v>2332</v>
      </c>
      <c r="C869" s="203">
        <v>25899810.93</v>
      </c>
      <c r="D869" s="203">
        <v>17295140.75</v>
      </c>
      <c r="E869" s="203">
        <v>234585.56</v>
      </c>
      <c r="F869" s="203">
        <v>17060555.190000001</v>
      </c>
      <c r="G869" s="203">
        <v>42960366.119999997</v>
      </c>
    </row>
    <row r="870" spans="1:7">
      <c r="A870" s="208" t="s">
        <v>2334</v>
      </c>
      <c r="B870" s="208" t="s">
        <v>2332</v>
      </c>
      <c r="C870" s="203">
        <v>25899810.93</v>
      </c>
      <c r="D870" s="203">
        <v>17295140.75</v>
      </c>
      <c r="E870" s="203">
        <v>234585.56</v>
      </c>
      <c r="F870" s="203">
        <v>17060555.190000001</v>
      </c>
      <c r="G870" s="203">
        <v>42960366.119999997</v>
      </c>
    </row>
    <row r="871" spans="1:7">
      <c r="A871" s="208" t="s">
        <v>2335</v>
      </c>
      <c r="B871" s="208" t="s">
        <v>2332</v>
      </c>
      <c r="C871" s="203">
        <v>25899810.93</v>
      </c>
      <c r="D871" s="203">
        <v>17295140.75</v>
      </c>
      <c r="E871" s="203">
        <v>234585.56</v>
      </c>
      <c r="F871" s="203">
        <v>17060555.190000001</v>
      </c>
      <c r="G871" s="203">
        <v>42960366.119999997</v>
      </c>
    </row>
    <row r="872" spans="1:7">
      <c r="A872" s="208" t="s">
        <v>2336</v>
      </c>
      <c r="B872" s="208" t="s">
        <v>2332</v>
      </c>
      <c r="C872" s="203">
        <v>25899810.93</v>
      </c>
      <c r="D872" s="203">
        <v>17295140.75</v>
      </c>
      <c r="E872" s="203">
        <v>234585.56</v>
      </c>
      <c r="F872" s="203">
        <v>17060555.190000001</v>
      </c>
      <c r="G872" s="203">
        <v>42960366.119999997</v>
      </c>
    </row>
    <row r="873" spans="1:7">
      <c r="A873" s="208" t="s">
        <v>2337</v>
      </c>
      <c r="B873" s="208" t="s">
        <v>2338</v>
      </c>
      <c r="C873" s="203">
        <v>3896026.56</v>
      </c>
      <c r="D873" s="203">
        <v>6910613</v>
      </c>
      <c r="E873" s="203">
        <v>0</v>
      </c>
      <c r="F873" s="203">
        <v>6910613</v>
      </c>
      <c r="G873" s="203">
        <v>10806639.560000001</v>
      </c>
    </row>
    <row r="874" spans="1:7">
      <c r="A874" s="208" t="s">
        <v>2339</v>
      </c>
      <c r="B874" s="208" t="s">
        <v>2338</v>
      </c>
      <c r="C874" s="203">
        <v>3896026.56</v>
      </c>
      <c r="D874" s="203">
        <v>6910613</v>
      </c>
      <c r="E874" s="203">
        <v>0</v>
      </c>
      <c r="F874" s="203">
        <v>6910613</v>
      </c>
      <c r="G874" s="203">
        <v>10806639.560000001</v>
      </c>
    </row>
    <row r="875" spans="1:7">
      <c r="A875" s="208" t="s">
        <v>2340</v>
      </c>
      <c r="B875" s="208" t="s">
        <v>2338</v>
      </c>
      <c r="C875" s="203">
        <v>3896026.56</v>
      </c>
      <c r="D875" s="203">
        <v>6910613</v>
      </c>
      <c r="E875" s="203">
        <v>0</v>
      </c>
      <c r="F875" s="203">
        <v>6910613</v>
      </c>
      <c r="G875" s="203">
        <v>10806639.560000001</v>
      </c>
    </row>
    <row r="876" spans="1:7">
      <c r="A876" s="208" t="s">
        <v>2341</v>
      </c>
      <c r="B876" s="208" t="s">
        <v>2338</v>
      </c>
      <c r="C876" s="203">
        <v>3896026.56</v>
      </c>
      <c r="D876" s="203">
        <v>6910613</v>
      </c>
      <c r="E876" s="203">
        <v>0</v>
      </c>
      <c r="F876" s="203">
        <v>6910613</v>
      </c>
      <c r="G876" s="203">
        <v>10806639.560000001</v>
      </c>
    </row>
    <row r="877" spans="1:7">
      <c r="A877" s="208" t="s">
        <v>2342</v>
      </c>
      <c r="B877" s="208" t="s">
        <v>2338</v>
      </c>
      <c r="C877" s="203">
        <v>3896026.56</v>
      </c>
      <c r="D877" s="203">
        <v>6910613</v>
      </c>
      <c r="E877" s="203">
        <v>0</v>
      </c>
      <c r="F877" s="203">
        <v>6910613</v>
      </c>
      <c r="G877" s="203">
        <v>10806639.560000001</v>
      </c>
    </row>
    <row r="878" spans="1:7">
      <c r="A878" s="208" t="s">
        <v>2343</v>
      </c>
      <c r="B878" s="208" t="s">
        <v>2344</v>
      </c>
      <c r="C878" s="203">
        <v>512512940.37</v>
      </c>
      <c r="D878" s="203">
        <v>107815719.28</v>
      </c>
      <c r="E878" s="203">
        <v>26397197.260000002</v>
      </c>
      <c r="F878" s="203">
        <v>81418522.019999996</v>
      </c>
      <c r="G878" s="203">
        <v>593931462.38999999</v>
      </c>
    </row>
    <row r="879" spans="1:7">
      <c r="A879" s="208" t="s">
        <v>2345</v>
      </c>
      <c r="B879" s="208" t="s">
        <v>2346</v>
      </c>
      <c r="C879" s="203">
        <v>251484871.97</v>
      </c>
      <c r="D879" s="203">
        <v>55741183.149999999</v>
      </c>
      <c r="E879" s="203">
        <v>21378444</v>
      </c>
      <c r="F879" s="203">
        <v>34362739.149999999</v>
      </c>
      <c r="G879" s="203">
        <v>285847611.12</v>
      </c>
    </row>
    <row r="880" spans="1:7">
      <c r="A880" s="208" t="s">
        <v>2347</v>
      </c>
      <c r="B880" s="208" t="s">
        <v>2348</v>
      </c>
      <c r="C880" s="203">
        <v>251484871.97</v>
      </c>
      <c r="D880" s="203">
        <v>55741183.149999999</v>
      </c>
      <c r="E880" s="203">
        <v>21378444</v>
      </c>
      <c r="F880" s="203">
        <v>34362739.149999999</v>
      </c>
      <c r="G880" s="203">
        <v>285847611.12</v>
      </c>
    </row>
    <row r="881" spans="1:7">
      <c r="A881" s="208" t="s">
        <v>2349</v>
      </c>
      <c r="B881" s="208" t="s">
        <v>2348</v>
      </c>
      <c r="C881" s="203">
        <v>251484871.97</v>
      </c>
      <c r="D881" s="203">
        <v>55741183.149999999</v>
      </c>
      <c r="E881" s="203">
        <v>21378444</v>
      </c>
      <c r="F881" s="203">
        <v>34362739.149999999</v>
      </c>
      <c r="G881" s="203">
        <v>285847611.12</v>
      </c>
    </row>
    <row r="882" spans="1:7">
      <c r="A882" s="208" t="s">
        <v>2350</v>
      </c>
      <c r="B882" s="208" t="s">
        <v>2348</v>
      </c>
      <c r="C882" s="203">
        <v>251484871.97</v>
      </c>
      <c r="D882" s="203">
        <v>55741183.149999999</v>
      </c>
      <c r="E882" s="203">
        <v>21378444</v>
      </c>
      <c r="F882" s="203">
        <v>34362739.149999999</v>
      </c>
      <c r="G882" s="203">
        <v>285847611.12</v>
      </c>
    </row>
    <row r="883" spans="1:7">
      <c r="A883" s="208" t="s">
        <v>2351</v>
      </c>
      <c r="B883" s="208" t="s">
        <v>2348</v>
      </c>
      <c r="C883" s="203">
        <v>251484871.97</v>
      </c>
      <c r="D883" s="203">
        <v>55741183.149999999</v>
      </c>
      <c r="E883" s="203">
        <v>21378444</v>
      </c>
      <c r="F883" s="203">
        <v>34362739.149999999</v>
      </c>
      <c r="G883" s="203">
        <v>285847611.12</v>
      </c>
    </row>
    <row r="884" spans="1:7">
      <c r="A884" s="208" t="s">
        <v>2352</v>
      </c>
      <c r="B884" s="208" t="s">
        <v>2353</v>
      </c>
      <c r="C884" s="203">
        <v>16436020.33</v>
      </c>
      <c r="D884" s="203">
        <v>6121097.5</v>
      </c>
      <c r="E884" s="203">
        <v>1415060.3</v>
      </c>
      <c r="F884" s="203">
        <v>4706037.2</v>
      </c>
      <c r="G884" s="203">
        <v>21142057.530000001</v>
      </c>
    </row>
    <row r="885" spans="1:7">
      <c r="A885" s="208" t="s">
        <v>2354</v>
      </c>
      <c r="B885" s="208" t="s">
        <v>2353</v>
      </c>
      <c r="C885" s="203">
        <v>16436020.33</v>
      </c>
      <c r="D885" s="203">
        <v>6121097.5</v>
      </c>
      <c r="E885" s="203">
        <v>1415060.3</v>
      </c>
      <c r="F885" s="203">
        <v>4706037.2</v>
      </c>
      <c r="G885" s="203">
        <v>21142057.530000001</v>
      </c>
    </row>
    <row r="886" spans="1:7">
      <c r="A886" s="208" t="s">
        <v>2355</v>
      </c>
      <c r="B886" s="208" t="s">
        <v>2353</v>
      </c>
      <c r="C886" s="203">
        <v>16436020.33</v>
      </c>
      <c r="D886" s="203">
        <v>6121097.5</v>
      </c>
      <c r="E886" s="203">
        <v>1415060.3</v>
      </c>
      <c r="F886" s="203">
        <v>4706037.2</v>
      </c>
      <c r="G886" s="203">
        <v>21142057.530000001</v>
      </c>
    </row>
    <row r="887" spans="1:7">
      <c r="A887" s="208" t="s">
        <v>2356</v>
      </c>
      <c r="B887" s="208" t="s">
        <v>2353</v>
      </c>
      <c r="C887" s="203">
        <v>16436020.33</v>
      </c>
      <c r="D887" s="203">
        <v>6121097.5</v>
      </c>
      <c r="E887" s="203">
        <v>1415060.3</v>
      </c>
      <c r="F887" s="203">
        <v>4706037.2</v>
      </c>
      <c r="G887" s="203">
        <v>21142057.530000001</v>
      </c>
    </row>
    <row r="888" spans="1:7">
      <c r="A888" s="208" t="s">
        <v>2357</v>
      </c>
      <c r="B888" s="208" t="s">
        <v>2353</v>
      </c>
      <c r="C888" s="203">
        <v>16436020.33</v>
      </c>
      <c r="D888" s="203">
        <v>6121097.5</v>
      </c>
      <c r="E888" s="203">
        <v>1415060.3</v>
      </c>
      <c r="F888" s="203">
        <v>4706037.2</v>
      </c>
      <c r="G888" s="203">
        <v>21142057.530000001</v>
      </c>
    </row>
    <row r="889" spans="1:7">
      <c r="A889" s="208" t="s">
        <v>2358</v>
      </c>
      <c r="B889" s="208" t="s">
        <v>2359</v>
      </c>
      <c r="C889" s="203">
        <v>62113188.579999998</v>
      </c>
      <c r="D889" s="203">
        <v>21756994.050000001</v>
      </c>
      <c r="E889" s="203">
        <v>1216842.96</v>
      </c>
      <c r="F889" s="203">
        <v>20540151.09</v>
      </c>
      <c r="G889" s="203">
        <v>82653339.670000002</v>
      </c>
    </row>
    <row r="890" spans="1:7">
      <c r="A890" s="208" t="s">
        <v>2360</v>
      </c>
      <c r="B890" s="208" t="s">
        <v>2359</v>
      </c>
      <c r="C890" s="203">
        <v>62113188.579999998</v>
      </c>
      <c r="D890" s="203">
        <v>21756994.050000001</v>
      </c>
      <c r="E890" s="203">
        <v>1216842.96</v>
      </c>
      <c r="F890" s="203">
        <v>20540151.09</v>
      </c>
      <c r="G890" s="203">
        <v>82653339.670000002</v>
      </c>
    </row>
    <row r="891" spans="1:7">
      <c r="A891" s="208" t="s">
        <v>2361</v>
      </c>
      <c r="B891" s="208" t="s">
        <v>2359</v>
      </c>
      <c r="C891" s="203">
        <v>62113188.579999998</v>
      </c>
      <c r="D891" s="203">
        <v>21756994.050000001</v>
      </c>
      <c r="E891" s="203">
        <v>1216842.96</v>
      </c>
      <c r="F891" s="203">
        <v>20540151.09</v>
      </c>
      <c r="G891" s="203">
        <v>82653339.670000002</v>
      </c>
    </row>
    <row r="892" spans="1:7">
      <c r="A892" s="208" t="s">
        <v>2362</v>
      </c>
      <c r="B892" s="208" t="s">
        <v>2359</v>
      </c>
      <c r="C892" s="203">
        <v>62113188.579999998</v>
      </c>
      <c r="D892" s="203">
        <v>21756994.050000001</v>
      </c>
      <c r="E892" s="203">
        <v>1216842.96</v>
      </c>
      <c r="F892" s="203">
        <v>20540151.09</v>
      </c>
      <c r="G892" s="203">
        <v>82653339.670000002</v>
      </c>
    </row>
    <row r="893" spans="1:7">
      <c r="A893" s="208" t="s">
        <v>2363</v>
      </c>
      <c r="B893" s="208" t="s">
        <v>2359</v>
      </c>
      <c r="C893" s="203">
        <v>62113188.579999998</v>
      </c>
      <c r="D893" s="203">
        <v>21756994.050000001</v>
      </c>
      <c r="E893" s="203">
        <v>1216842.96</v>
      </c>
      <c r="F893" s="203">
        <v>20540151.09</v>
      </c>
      <c r="G893" s="203">
        <v>82653339.670000002</v>
      </c>
    </row>
    <row r="894" spans="1:7">
      <c r="A894" s="208" t="s">
        <v>2364</v>
      </c>
      <c r="B894" s="208" t="s">
        <v>2365</v>
      </c>
      <c r="C894" s="203">
        <v>6527344.1799999997</v>
      </c>
      <c r="D894" s="203">
        <v>4149486</v>
      </c>
      <c r="E894" s="203">
        <v>0</v>
      </c>
      <c r="F894" s="203">
        <v>4149486</v>
      </c>
      <c r="G894" s="203">
        <v>10676830.18</v>
      </c>
    </row>
    <row r="895" spans="1:7">
      <c r="A895" s="208" t="s">
        <v>2366</v>
      </c>
      <c r="B895" s="208" t="s">
        <v>2365</v>
      </c>
      <c r="C895" s="203">
        <v>6527344.1799999997</v>
      </c>
      <c r="D895" s="203">
        <v>4149486</v>
      </c>
      <c r="E895" s="203">
        <v>0</v>
      </c>
      <c r="F895" s="203">
        <v>4149486</v>
      </c>
      <c r="G895" s="203">
        <v>10676830.18</v>
      </c>
    </row>
    <row r="896" spans="1:7">
      <c r="A896" s="208" t="s">
        <v>2367</v>
      </c>
      <c r="B896" s="208" t="s">
        <v>2365</v>
      </c>
      <c r="C896" s="203">
        <v>6527344.1799999997</v>
      </c>
      <c r="D896" s="203">
        <v>4149486</v>
      </c>
      <c r="E896" s="203">
        <v>0</v>
      </c>
      <c r="F896" s="203">
        <v>4149486</v>
      </c>
      <c r="G896" s="203">
        <v>10676830.18</v>
      </c>
    </row>
    <row r="897" spans="1:7">
      <c r="A897" s="208" t="s">
        <v>2368</v>
      </c>
      <c r="B897" s="208" t="s">
        <v>2365</v>
      </c>
      <c r="C897" s="203">
        <v>6527344.1799999997</v>
      </c>
      <c r="D897" s="203">
        <v>4149486</v>
      </c>
      <c r="E897" s="203">
        <v>0</v>
      </c>
      <c r="F897" s="203">
        <v>4149486</v>
      </c>
      <c r="G897" s="203">
        <v>10676830.18</v>
      </c>
    </row>
    <row r="898" spans="1:7">
      <c r="A898" s="208" t="s">
        <v>2369</v>
      </c>
      <c r="B898" s="208" t="s">
        <v>2365</v>
      </c>
      <c r="C898" s="203">
        <v>6527344.1799999997</v>
      </c>
      <c r="D898" s="203">
        <v>4149486</v>
      </c>
      <c r="E898" s="203">
        <v>0</v>
      </c>
      <c r="F898" s="203">
        <v>4149486</v>
      </c>
      <c r="G898" s="203">
        <v>10676830.18</v>
      </c>
    </row>
    <row r="899" spans="1:7">
      <c r="A899" s="208" t="s">
        <v>2370</v>
      </c>
      <c r="B899" s="208" t="s">
        <v>2371</v>
      </c>
      <c r="C899" s="203">
        <v>32790350.760000002</v>
      </c>
      <c r="D899" s="203">
        <v>1688625</v>
      </c>
      <c r="E899" s="203">
        <v>597100</v>
      </c>
      <c r="F899" s="203">
        <v>1091525</v>
      </c>
      <c r="G899" s="203">
        <v>33881875.759999998</v>
      </c>
    </row>
    <row r="900" spans="1:7">
      <c r="A900" s="208" t="s">
        <v>2372</v>
      </c>
      <c r="B900" s="208" t="s">
        <v>2371</v>
      </c>
      <c r="C900" s="203">
        <v>32790350.760000002</v>
      </c>
      <c r="D900" s="203">
        <v>1688625</v>
      </c>
      <c r="E900" s="203">
        <v>597100</v>
      </c>
      <c r="F900" s="203">
        <v>1091525</v>
      </c>
      <c r="G900" s="203">
        <v>33881875.759999998</v>
      </c>
    </row>
    <row r="901" spans="1:7">
      <c r="A901" s="208" t="s">
        <v>2373</v>
      </c>
      <c r="B901" s="208" t="s">
        <v>2371</v>
      </c>
      <c r="C901" s="203">
        <v>32790350.760000002</v>
      </c>
      <c r="D901" s="203">
        <v>1688625</v>
      </c>
      <c r="E901" s="203">
        <v>597100</v>
      </c>
      <c r="F901" s="203">
        <v>1091525</v>
      </c>
      <c r="G901" s="203">
        <v>33881875.759999998</v>
      </c>
    </row>
    <row r="902" spans="1:7">
      <c r="A902" s="208" t="s">
        <v>2374</v>
      </c>
      <c r="B902" s="208" t="s">
        <v>2371</v>
      </c>
      <c r="C902" s="203">
        <v>32790350.760000002</v>
      </c>
      <c r="D902" s="203">
        <v>1688625</v>
      </c>
      <c r="E902" s="203">
        <v>597100</v>
      </c>
      <c r="F902" s="203">
        <v>1091525</v>
      </c>
      <c r="G902" s="203">
        <v>33881875.759999998</v>
      </c>
    </row>
    <row r="903" spans="1:7">
      <c r="A903" s="208" t="s">
        <v>2375</v>
      </c>
      <c r="B903" s="208" t="s">
        <v>2371</v>
      </c>
      <c r="C903" s="203">
        <v>32790350.760000002</v>
      </c>
      <c r="D903" s="203">
        <v>1688625</v>
      </c>
      <c r="E903" s="203">
        <v>597100</v>
      </c>
      <c r="F903" s="203">
        <v>1091525</v>
      </c>
      <c r="G903" s="203">
        <v>33881875.759999998</v>
      </c>
    </row>
    <row r="904" spans="1:7">
      <c r="A904" s="208" t="s">
        <v>2376</v>
      </c>
      <c r="B904" s="208" t="s">
        <v>2377</v>
      </c>
      <c r="C904" s="203">
        <v>30355097.949999999</v>
      </c>
      <c r="D904" s="203">
        <v>11697816.58</v>
      </c>
      <c r="E904" s="203">
        <v>100000</v>
      </c>
      <c r="F904" s="203">
        <v>11597816.58</v>
      </c>
      <c r="G904" s="203">
        <v>41952914.530000001</v>
      </c>
    </row>
    <row r="905" spans="1:7">
      <c r="A905" s="208" t="s">
        <v>2378</v>
      </c>
      <c r="B905" s="208" t="s">
        <v>2377</v>
      </c>
      <c r="C905" s="203">
        <v>30355097.949999999</v>
      </c>
      <c r="D905" s="203">
        <v>11697816.58</v>
      </c>
      <c r="E905" s="203">
        <v>100000</v>
      </c>
      <c r="F905" s="203">
        <v>11597816.58</v>
      </c>
      <c r="G905" s="203">
        <v>41952914.530000001</v>
      </c>
    </row>
    <row r="906" spans="1:7">
      <c r="A906" s="208" t="s">
        <v>2379</v>
      </c>
      <c r="B906" s="208" t="s">
        <v>2377</v>
      </c>
      <c r="C906" s="203">
        <v>30355097.949999999</v>
      </c>
      <c r="D906" s="203">
        <v>11697816.58</v>
      </c>
      <c r="E906" s="203">
        <v>100000</v>
      </c>
      <c r="F906" s="203">
        <v>11597816.58</v>
      </c>
      <c r="G906" s="203">
        <v>41952914.530000001</v>
      </c>
    </row>
    <row r="907" spans="1:7">
      <c r="A907" s="208" t="s">
        <v>2380</v>
      </c>
      <c r="B907" s="208" t="s">
        <v>2377</v>
      </c>
      <c r="C907" s="203">
        <v>30355097.949999999</v>
      </c>
      <c r="D907" s="203">
        <v>11697816.58</v>
      </c>
      <c r="E907" s="203">
        <v>100000</v>
      </c>
      <c r="F907" s="203">
        <v>11597816.58</v>
      </c>
      <c r="G907" s="203">
        <v>41952914.530000001</v>
      </c>
    </row>
    <row r="908" spans="1:7">
      <c r="A908" s="208" t="s">
        <v>2381</v>
      </c>
      <c r="B908" s="208" t="s">
        <v>2377</v>
      </c>
      <c r="C908" s="203">
        <v>30355097.949999999</v>
      </c>
      <c r="D908" s="203">
        <v>11697816.58</v>
      </c>
      <c r="E908" s="203">
        <v>100000</v>
      </c>
      <c r="F908" s="203">
        <v>11597816.58</v>
      </c>
      <c r="G908" s="203">
        <v>41952914.530000001</v>
      </c>
    </row>
    <row r="909" spans="1:7">
      <c r="A909" s="208" t="s">
        <v>2382</v>
      </c>
      <c r="B909" s="208" t="s">
        <v>2383</v>
      </c>
      <c r="C909" s="203">
        <v>2731371.65</v>
      </c>
      <c r="D909" s="203">
        <v>2984100</v>
      </c>
      <c r="E909" s="203">
        <v>0</v>
      </c>
      <c r="F909" s="203">
        <v>2984100</v>
      </c>
      <c r="G909" s="203">
        <v>5715471.6500000004</v>
      </c>
    </row>
    <row r="910" spans="1:7">
      <c r="A910" s="208" t="s">
        <v>2384</v>
      </c>
      <c r="B910" s="208" t="s">
        <v>2383</v>
      </c>
      <c r="C910" s="203">
        <v>2731371.65</v>
      </c>
      <c r="D910" s="203">
        <v>2984100</v>
      </c>
      <c r="E910" s="203">
        <v>0</v>
      </c>
      <c r="F910" s="203">
        <v>2984100</v>
      </c>
      <c r="G910" s="203">
        <v>5715471.6500000004</v>
      </c>
    </row>
    <row r="911" spans="1:7">
      <c r="A911" s="208" t="s">
        <v>2385</v>
      </c>
      <c r="B911" s="208" t="s">
        <v>2383</v>
      </c>
      <c r="C911" s="203">
        <v>2731371.65</v>
      </c>
      <c r="D911" s="203">
        <v>2984100</v>
      </c>
      <c r="E911" s="203">
        <v>0</v>
      </c>
      <c r="F911" s="203">
        <v>2984100</v>
      </c>
      <c r="G911" s="203">
        <v>5715471.6500000004</v>
      </c>
    </row>
    <row r="912" spans="1:7">
      <c r="A912" s="208" t="s">
        <v>2386</v>
      </c>
      <c r="B912" s="208" t="s">
        <v>2383</v>
      </c>
      <c r="C912" s="203">
        <v>2731371.65</v>
      </c>
      <c r="D912" s="203">
        <v>2984100</v>
      </c>
      <c r="E912" s="203">
        <v>0</v>
      </c>
      <c r="F912" s="203">
        <v>2984100</v>
      </c>
      <c r="G912" s="203">
        <v>5715471.6500000004</v>
      </c>
    </row>
    <row r="913" spans="1:7">
      <c r="A913" s="208" t="s">
        <v>2387</v>
      </c>
      <c r="B913" s="208" t="s">
        <v>2383</v>
      </c>
      <c r="C913" s="203">
        <v>2731371.65</v>
      </c>
      <c r="D913" s="203">
        <v>2984100</v>
      </c>
      <c r="E913" s="203">
        <v>0</v>
      </c>
      <c r="F913" s="203">
        <v>2984100</v>
      </c>
      <c r="G913" s="203">
        <v>5715471.6500000004</v>
      </c>
    </row>
    <row r="914" spans="1:7">
      <c r="A914" s="208" t="s">
        <v>2388</v>
      </c>
      <c r="B914" s="208" t="s">
        <v>2389</v>
      </c>
      <c r="C914" s="203">
        <v>110074694.95</v>
      </c>
      <c r="D914" s="203">
        <v>3676417</v>
      </c>
      <c r="E914" s="203">
        <v>1689750</v>
      </c>
      <c r="F914" s="203">
        <v>1986667</v>
      </c>
      <c r="G914" s="203">
        <v>112061361.95</v>
      </c>
    </row>
    <row r="915" spans="1:7">
      <c r="A915" s="208" t="s">
        <v>2390</v>
      </c>
      <c r="B915" s="208" t="s">
        <v>2389</v>
      </c>
      <c r="C915" s="203">
        <v>110074694.95</v>
      </c>
      <c r="D915" s="203">
        <v>3676417</v>
      </c>
      <c r="E915" s="203">
        <v>1689750</v>
      </c>
      <c r="F915" s="203">
        <v>1986667</v>
      </c>
      <c r="G915" s="203">
        <v>112061361.95</v>
      </c>
    </row>
    <row r="916" spans="1:7">
      <c r="A916" s="208" t="s">
        <v>2391</v>
      </c>
      <c r="B916" s="208" t="s">
        <v>2389</v>
      </c>
      <c r="C916" s="203">
        <v>110074694.95</v>
      </c>
      <c r="D916" s="203">
        <v>3676417</v>
      </c>
      <c r="E916" s="203">
        <v>1689750</v>
      </c>
      <c r="F916" s="203">
        <v>1986667</v>
      </c>
      <c r="G916" s="203">
        <v>112061361.95</v>
      </c>
    </row>
    <row r="917" spans="1:7">
      <c r="A917" s="208" t="s">
        <v>2392</v>
      </c>
      <c r="B917" s="208" t="s">
        <v>2389</v>
      </c>
      <c r="C917" s="203">
        <v>110074694.95</v>
      </c>
      <c r="D917" s="203">
        <v>3676417</v>
      </c>
      <c r="E917" s="203">
        <v>1689750</v>
      </c>
      <c r="F917" s="203">
        <v>1986667</v>
      </c>
      <c r="G917" s="203">
        <v>112061361.95</v>
      </c>
    </row>
    <row r="918" spans="1:7">
      <c r="A918" s="208" t="s">
        <v>2393</v>
      </c>
      <c r="B918" s="208" t="s">
        <v>2389</v>
      </c>
      <c r="C918" s="203">
        <v>110074694.95</v>
      </c>
      <c r="D918" s="203">
        <v>3676417</v>
      </c>
      <c r="E918" s="203">
        <v>1689750</v>
      </c>
      <c r="F918" s="203">
        <v>1986667</v>
      </c>
      <c r="G918" s="203">
        <v>112061361.95</v>
      </c>
    </row>
    <row r="919" spans="1:7">
      <c r="A919" s="208" t="s">
        <v>2394</v>
      </c>
      <c r="B919" s="208" t="s">
        <v>2395</v>
      </c>
      <c r="C919" s="203">
        <v>1023244937</v>
      </c>
      <c r="D919" s="203">
        <v>266718287.84999999</v>
      </c>
      <c r="E919" s="203">
        <v>20661333.039999999</v>
      </c>
      <c r="F919" s="203">
        <v>246056954.81</v>
      </c>
      <c r="G919" s="203">
        <v>1269301891.8099999</v>
      </c>
    </row>
    <row r="920" spans="1:7">
      <c r="A920" s="208" t="s">
        <v>2396</v>
      </c>
      <c r="B920" s="208" t="s">
        <v>1156</v>
      </c>
      <c r="C920" s="203">
        <v>401030629.64999998</v>
      </c>
      <c r="D920" s="203">
        <v>87279750.099999994</v>
      </c>
      <c r="E920" s="203">
        <v>13250850.25</v>
      </c>
      <c r="F920" s="203">
        <v>74028899.849999994</v>
      </c>
      <c r="G920" s="203">
        <v>475059529.5</v>
      </c>
    </row>
    <row r="921" spans="1:7">
      <c r="A921" s="208" t="s">
        <v>2397</v>
      </c>
      <c r="B921" s="208" t="s">
        <v>1158</v>
      </c>
      <c r="C921" s="203">
        <v>231267604.81</v>
      </c>
      <c r="D921" s="203">
        <v>61128222.439999998</v>
      </c>
      <c r="E921" s="203">
        <v>0</v>
      </c>
      <c r="F921" s="203">
        <v>61128222.439999998</v>
      </c>
      <c r="G921" s="203">
        <v>292395827.25</v>
      </c>
    </row>
    <row r="922" spans="1:7">
      <c r="A922" s="208" t="s">
        <v>2398</v>
      </c>
      <c r="B922" s="208" t="s">
        <v>1158</v>
      </c>
      <c r="C922" s="203">
        <v>231267604.81</v>
      </c>
      <c r="D922" s="203">
        <v>61128222.439999998</v>
      </c>
      <c r="E922" s="203">
        <v>0</v>
      </c>
      <c r="F922" s="203">
        <v>61128222.439999998</v>
      </c>
      <c r="G922" s="203">
        <v>292395827.25</v>
      </c>
    </row>
    <row r="923" spans="1:7">
      <c r="A923" s="208" t="s">
        <v>2399</v>
      </c>
      <c r="B923" s="208" t="s">
        <v>1158</v>
      </c>
      <c r="C923" s="203">
        <v>231267604.81</v>
      </c>
      <c r="D923" s="203">
        <v>61128222.439999998</v>
      </c>
      <c r="E923" s="203">
        <v>0</v>
      </c>
      <c r="F923" s="203">
        <v>61128222.439999998</v>
      </c>
      <c r="G923" s="203">
        <v>292395827.25</v>
      </c>
    </row>
    <row r="924" spans="1:7">
      <c r="A924" s="208" t="s">
        <v>2400</v>
      </c>
      <c r="B924" s="208" t="s">
        <v>1158</v>
      </c>
      <c r="C924" s="203">
        <v>231267604.81</v>
      </c>
      <c r="D924" s="203">
        <v>61128222.439999998</v>
      </c>
      <c r="E924" s="203">
        <v>0</v>
      </c>
      <c r="F924" s="203">
        <v>61128222.439999998</v>
      </c>
      <c r="G924" s="203">
        <v>292395827.25</v>
      </c>
    </row>
    <row r="925" spans="1:7">
      <c r="A925" s="208" t="s">
        <v>2401</v>
      </c>
      <c r="B925" s="208" t="s">
        <v>1158</v>
      </c>
      <c r="C925" s="203">
        <v>231267604.81</v>
      </c>
      <c r="D925" s="203">
        <v>61128222.439999998</v>
      </c>
      <c r="E925" s="203">
        <v>0</v>
      </c>
      <c r="F925" s="203">
        <v>61128222.439999998</v>
      </c>
      <c r="G925" s="203">
        <v>292395827.25</v>
      </c>
    </row>
    <row r="926" spans="1:7">
      <c r="A926" s="208" t="s">
        <v>2402</v>
      </c>
      <c r="B926" s="208" t="s">
        <v>1163</v>
      </c>
      <c r="C926" s="203">
        <v>3352277.68</v>
      </c>
      <c r="D926" s="203">
        <v>3164010</v>
      </c>
      <c r="E926" s="203">
        <v>0</v>
      </c>
      <c r="F926" s="203">
        <v>3164010</v>
      </c>
      <c r="G926" s="203">
        <v>6516287.6799999997</v>
      </c>
    </row>
    <row r="927" spans="1:7">
      <c r="A927" s="208" t="s">
        <v>2403</v>
      </c>
      <c r="B927" s="208" t="s">
        <v>1163</v>
      </c>
      <c r="C927" s="203">
        <v>3352277.68</v>
      </c>
      <c r="D927" s="203">
        <v>3164010</v>
      </c>
      <c r="E927" s="203">
        <v>0</v>
      </c>
      <c r="F927" s="203">
        <v>3164010</v>
      </c>
      <c r="G927" s="203">
        <v>6516287.6799999997</v>
      </c>
    </row>
    <row r="928" spans="1:7">
      <c r="A928" s="208" t="s">
        <v>2404</v>
      </c>
      <c r="B928" s="208" t="s">
        <v>1163</v>
      </c>
      <c r="C928" s="203">
        <v>3352277.68</v>
      </c>
      <c r="D928" s="203">
        <v>3164010</v>
      </c>
      <c r="E928" s="203">
        <v>0</v>
      </c>
      <c r="F928" s="203">
        <v>3164010</v>
      </c>
      <c r="G928" s="203">
        <v>6516287.6799999997</v>
      </c>
    </row>
    <row r="929" spans="1:7">
      <c r="A929" s="208" t="s">
        <v>2405</v>
      </c>
      <c r="B929" s="208" t="s">
        <v>1163</v>
      </c>
      <c r="C929" s="203">
        <v>3352277.68</v>
      </c>
      <c r="D929" s="203">
        <v>3164010</v>
      </c>
      <c r="E929" s="203">
        <v>0</v>
      </c>
      <c r="F929" s="203">
        <v>3164010</v>
      </c>
      <c r="G929" s="203">
        <v>6516287.6799999997</v>
      </c>
    </row>
    <row r="930" spans="1:7">
      <c r="A930" s="208" t="s">
        <v>2406</v>
      </c>
      <c r="B930" s="208" t="s">
        <v>1163</v>
      </c>
      <c r="C930" s="203">
        <v>3352277.68</v>
      </c>
      <c r="D930" s="203">
        <v>3164010</v>
      </c>
      <c r="E930" s="203">
        <v>0</v>
      </c>
      <c r="F930" s="203">
        <v>3164010</v>
      </c>
      <c r="G930" s="203">
        <v>6516287.6799999997</v>
      </c>
    </row>
    <row r="931" spans="1:7">
      <c r="A931" s="208" t="s">
        <v>2407</v>
      </c>
      <c r="B931" s="208" t="s">
        <v>1168</v>
      </c>
      <c r="C931" s="203">
        <v>153070521.44</v>
      </c>
      <c r="D931" s="203">
        <v>17488425.91</v>
      </c>
      <c r="E931" s="203">
        <v>13250850.25</v>
      </c>
      <c r="F931" s="203">
        <v>4237575.66</v>
      </c>
      <c r="G931" s="203">
        <v>157308097.09999999</v>
      </c>
    </row>
    <row r="932" spans="1:7">
      <c r="A932" s="208" t="s">
        <v>2408</v>
      </c>
      <c r="B932" s="208" t="s">
        <v>1168</v>
      </c>
      <c r="C932" s="203">
        <v>153070521.44</v>
      </c>
      <c r="D932" s="203">
        <v>17488425.91</v>
      </c>
      <c r="E932" s="203">
        <v>13250850.25</v>
      </c>
      <c r="F932" s="203">
        <v>4237575.66</v>
      </c>
      <c r="G932" s="203">
        <v>157308097.09999999</v>
      </c>
    </row>
    <row r="933" spans="1:7">
      <c r="A933" s="208" t="s">
        <v>2409</v>
      </c>
      <c r="B933" s="208" t="s">
        <v>1168</v>
      </c>
      <c r="C933" s="203">
        <v>153070521.44</v>
      </c>
      <c r="D933" s="203">
        <v>17488425.91</v>
      </c>
      <c r="E933" s="203">
        <v>13250850.25</v>
      </c>
      <c r="F933" s="203">
        <v>4237575.66</v>
      </c>
      <c r="G933" s="203">
        <v>157308097.09999999</v>
      </c>
    </row>
    <row r="934" spans="1:7">
      <c r="A934" s="208" t="s">
        <v>2410</v>
      </c>
      <c r="B934" s="208" t="s">
        <v>1168</v>
      </c>
      <c r="C934" s="203">
        <v>153070521.44</v>
      </c>
      <c r="D934" s="203">
        <v>17488425.91</v>
      </c>
      <c r="E934" s="203">
        <v>13250850.25</v>
      </c>
      <c r="F934" s="203">
        <v>4237575.66</v>
      </c>
      <c r="G934" s="203">
        <v>157308097.09999999</v>
      </c>
    </row>
    <row r="935" spans="1:7">
      <c r="A935" s="208" t="s">
        <v>2411</v>
      </c>
      <c r="B935" s="208" t="s">
        <v>1168</v>
      </c>
      <c r="C935" s="203">
        <v>153070521.44</v>
      </c>
      <c r="D935" s="203">
        <v>17488425.91</v>
      </c>
      <c r="E935" s="203">
        <v>13250850.25</v>
      </c>
      <c r="F935" s="203">
        <v>4237575.66</v>
      </c>
      <c r="G935" s="203">
        <v>157308097.09999999</v>
      </c>
    </row>
    <row r="936" spans="1:7">
      <c r="A936" s="208" t="s">
        <v>2412</v>
      </c>
      <c r="B936" s="208" t="s">
        <v>2413</v>
      </c>
      <c r="C936" s="203">
        <v>13340225.720000001</v>
      </c>
      <c r="D936" s="203">
        <v>5499091.75</v>
      </c>
      <c r="E936" s="203">
        <v>0</v>
      </c>
      <c r="F936" s="203">
        <v>5499091.75</v>
      </c>
      <c r="G936" s="203">
        <v>18839317.469999999</v>
      </c>
    </row>
    <row r="937" spans="1:7">
      <c r="A937" s="208" t="s">
        <v>2414</v>
      </c>
      <c r="B937" s="208" t="s">
        <v>2413</v>
      </c>
      <c r="C937" s="203">
        <v>13340225.720000001</v>
      </c>
      <c r="D937" s="203">
        <v>5499091.75</v>
      </c>
      <c r="E937" s="203">
        <v>0</v>
      </c>
      <c r="F937" s="203">
        <v>5499091.75</v>
      </c>
      <c r="G937" s="203">
        <v>18839317.469999999</v>
      </c>
    </row>
    <row r="938" spans="1:7">
      <c r="A938" s="208" t="s">
        <v>2415</v>
      </c>
      <c r="B938" s="208" t="s">
        <v>2413</v>
      </c>
      <c r="C938" s="203">
        <v>13340225.720000001</v>
      </c>
      <c r="D938" s="203">
        <v>5499091.75</v>
      </c>
      <c r="E938" s="203">
        <v>0</v>
      </c>
      <c r="F938" s="203">
        <v>5499091.75</v>
      </c>
      <c r="G938" s="203">
        <v>18839317.469999999</v>
      </c>
    </row>
    <row r="939" spans="1:7">
      <c r="A939" s="208" t="s">
        <v>2416</v>
      </c>
      <c r="B939" s="208" t="s">
        <v>2413</v>
      </c>
      <c r="C939" s="203">
        <v>13340225.720000001</v>
      </c>
      <c r="D939" s="203">
        <v>5499091.75</v>
      </c>
      <c r="E939" s="203">
        <v>0</v>
      </c>
      <c r="F939" s="203">
        <v>5499091.75</v>
      </c>
      <c r="G939" s="203">
        <v>18839317.469999999</v>
      </c>
    </row>
    <row r="940" spans="1:7">
      <c r="A940" s="208" t="s">
        <v>2417</v>
      </c>
      <c r="B940" s="208" t="s">
        <v>2413</v>
      </c>
      <c r="C940" s="203">
        <v>13340225.720000001</v>
      </c>
      <c r="D940" s="203">
        <v>5499091.75</v>
      </c>
      <c r="E940" s="203">
        <v>0</v>
      </c>
      <c r="F940" s="203">
        <v>5499091.75</v>
      </c>
      <c r="G940" s="203">
        <v>18839317.469999999</v>
      </c>
    </row>
    <row r="941" spans="1:7">
      <c r="A941" s="208" t="s">
        <v>2418</v>
      </c>
      <c r="B941" s="208" t="s">
        <v>2419</v>
      </c>
      <c r="C941" s="203">
        <v>80018588.920000002</v>
      </c>
      <c r="D941" s="203">
        <v>33063160.559999999</v>
      </c>
      <c r="E941" s="203">
        <v>1890805</v>
      </c>
      <c r="F941" s="203">
        <v>31172355.559999999</v>
      </c>
      <c r="G941" s="203">
        <v>111190944.48</v>
      </c>
    </row>
    <row r="942" spans="1:7">
      <c r="A942" s="208" t="s">
        <v>2893</v>
      </c>
      <c r="B942" s="208" t="s">
        <v>2894</v>
      </c>
      <c r="C942" s="203">
        <v>45000</v>
      </c>
      <c r="D942" s="203">
        <v>0</v>
      </c>
      <c r="E942" s="203">
        <v>0</v>
      </c>
      <c r="F942" s="203">
        <v>0</v>
      </c>
      <c r="G942" s="203">
        <v>45000</v>
      </c>
    </row>
    <row r="943" spans="1:7">
      <c r="A943" s="208" t="s">
        <v>2895</v>
      </c>
      <c r="B943" s="208" t="s">
        <v>2894</v>
      </c>
      <c r="C943" s="203">
        <v>45000</v>
      </c>
      <c r="D943" s="203">
        <v>0</v>
      </c>
      <c r="E943" s="203">
        <v>0</v>
      </c>
      <c r="F943" s="203">
        <v>0</v>
      </c>
      <c r="G943" s="203">
        <v>45000</v>
      </c>
    </row>
    <row r="944" spans="1:7">
      <c r="A944" s="208" t="s">
        <v>2896</v>
      </c>
      <c r="B944" s="208" t="s">
        <v>2894</v>
      </c>
      <c r="C944" s="203">
        <v>45000</v>
      </c>
      <c r="D944" s="203">
        <v>0</v>
      </c>
      <c r="E944" s="203">
        <v>0</v>
      </c>
      <c r="F944" s="203">
        <v>0</v>
      </c>
      <c r="G944" s="203">
        <v>45000</v>
      </c>
    </row>
    <row r="945" spans="1:7">
      <c r="A945" s="208" t="s">
        <v>2897</v>
      </c>
      <c r="B945" s="208" t="s">
        <v>2894</v>
      </c>
      <c r="C945" s="203">
        <v>45000</v>
      </c>
      <c r="D945" s="203">
        <v>0</v>
      </c>
      <c r="E945" s="203">
        <v>0</v>
      </c>
      <c r="F945" s="203">
        <v>0</v>
      </c>
      <c r="G945" s="203">
        <v>45000</v>
      </c>
    </row>
    <row r="946" spans="1:7">
      <c r="A946" s="208" t="s">
        <v>2898</v>
      </c>
      <c r="B946" s="208" t="s">
        <v>2894</v>
      </c>
      <c r="C946" s="203">
        <v>45000</v>
      </c>
      <c r="D946" s="203">
        <v>0</v>
      </c>
      <c r="E946" s="203">
        <v>0</v>
      </c>
      <c r="F946" s="203">
        <v>0</v>
      </c>
      <c r="G946" s="203">
        <v>45000</v>
      </c>
    </row>
    <row r="947" spans="1:7">
      <c r="A947" s="208" t="s">
        <v>2420</v>
      </c>
      <c r="B947" s="208" t="s">
        <v>2421</v>
      </c>
      <c r="C947" s="203">
        <v>79973588.920000002</v>
      </c>
      <c r="D947" s="203">
        <v>33063160.559999999</v>
      </c>
      <c r="E947" s="203">
        <v>1890805</v>
      </c>
      <c r="F947" s="203">
        <v>31172355.559999999</v>
      </c>
      <c r="G947" s="203">
        <v>111145944.48</v>
      </c>
    </row>
    <row r="948" spans="1:7">
      <c r="A948" s="208" t="s">
        <v>2422</v>
      </c>
      <c r="B948" s="208" t="s">
        <v>2421</v>
      </c>
      <c r="C948" s="203">
        <v>79973588.920000002</v>
      </c>
      <c r="D948" s="203">
        <v>33063160.559999999</v>
      </c>
      <c r="E948" s="203">
        <v>1890805</v>
      </c>
      <c r="F948" s="203">
        <v>31172355.559999999</v>
      </c>
      <c r="G948" s="203">
        <v>111145944.48</v>
      </c>
    </row>
    <row r="949" spans="1:7">
      <c r="A949" s="208" t="s">
        <v>2423</v>
      </c>
      <c r="B949" s="208" t="s">
        <v>2421</v>
      </c>
      <c r="C949" s="203">
        <v>79973588.920000002</v>
      </c>
      <c r="D949" s="203">
        <v>33063160.559999999</v>
      </c>
      <c r="E949" s="203">
        <v>1890805</v>
      </c>
      <c r="F949" s="203">
        <v>31172355.559999999</v>
      </c>
      <c r="G949" s="203">
        <v>111145944.48</v>
      </c>
    </row>
    <row r="950" spans="1:7">
      <c r="A950" s="208" t="s">
        <v>2424</v>
      </c>
      <c r="B950" s="208" t="s">
        <v>2421</v>
      </c>
      <c r="C950" s="203">
        <v>79973588.920000002</v>
      </c>
      <c r="D950" s="203">
        <v>33063160.559999999</v>
      </c>
      <c r="E950" s="203">
        <v>1890805</v>
      </c>
      <c r="F950" s="203">
        <v>31172355.559999999</v>
      </c>
      <c r="G950" s="203">
        <v>111145944.48</v>
      </c>
    </row>
    <row r="951" spans="1:7">
      <c r="A951" s="208" t="s">
        <v>2425</v>
      </c>
      <c r="B951" s="208" t="s">
        <v>2421</v>
      </c>
      <c r="C951" s="203">
        <v>79973588.920000002</v>
      </c>
      <c r="D951" s="203">
        <v>33063160.559999999</v>
      </c>
      <c r="E951" s="203">
        <v>1890805</v>
      </c>
      <c r="F951" s="203">
        <v>31172355.559999999</v>
      </c>
      <c r="G951" s="203">
        <v>111145944.48</v>
      </c>
    </row>
    <row r="952" spans="1:7">
      <c r="A952" s="208" t="s">
        <v>2426</v>
      </c>
      <c r="B952" s="208" t="s">
        <v>2427</v>
      </c>
      <c r="C952" s="203">
        <v>89718602.890000001</v>
      </c>
      <c r="D952" s="203">
        <v>14255524.18</v>
      </c>
      <c r="E952" s="203">
        <v>674206.52</v>
      </c>
      <c r="F952" s="203">
        <v>13581317.66</v>
      </c>
      <c r="G952" s="203">
        <v>103299920.55</v>
      </c>
    </row>
    <row r="953" spans="1:7">
      <c r="A953" s="208" t="s">
        <v>2428</v>
      </c>
      <c r="B953" s="208" t="s">
        <v>2429</v>
      </c>
      <c r="C953" s="203">
        <v>11527582.23</v>
      </c>
      <c r="D953" s="203">
        <v>2446905.5499999998</v>
      </c>
      <c r="E953" s="203">
        <v>0</v>
      </c>
      <c r="F953" s="203">
        <v>2446905.5499999998</v>
      </c>
      <c r="G953" s="203">
        <v>13974487.779999999</v>
      </c>
    </row>
    <row r="954" spans="1:7">
      <c r="A954" s="208" t="s">
        <v>2430</v>
      </c>
      <c r="B954" s="208" t="s">
        <v>2429</v>
      </c>
      <c r="C954" s="203">
        <v>11527582.23</v>
      </c>
      <c r="D954" s="203">
        <v>2446905.5499999998</v>
      </c>
      <c r="E954" s="203">
        <v>0</v>
      </c>
      <c r="F954" s="203">
        <v>2446905.5499999998</v>
      </c>
      <c r="G954" s="203">
        <v>13974487.779999999</v>
      </c>
    </row>
    <row r="955" spans="1:7">
      <c r="A955" s="208" t="s">
        <v>2431</v>
      </c>
      <c r="B955" s="208" t="s">
        <v>2429</v>
      </c>
      <c r="C955" s="203">
        <v>11527582.23</v>
      </c>
      <c r="D955" s="203">
        <v>2446905.5499999998</v>
      </c>
      <c r="E955" s="203">
        <v>0</v>
      </c>
      <c r="F955" s="203">
        <v>2446905.5499999998</v>
      </c>
      <c r="G955" s="203">
        <v>13974487.779999999</v>
      </c>
    </row>
    <row r="956" spans="1:7">
      <c r="A956" s="208" t="s">
        <v>2432</v>
      </c>
      <c r="B956" s="208" t="s">
        <v>2429</v>
      </c>
      <c r="C956" s="203">
        <v>11527582.23</v>
      </c>
      <c r="D956" s="203">
        <v>2446905.5499999998</v>
      </c>
      <c r="E956" s="203">
        <v>0</v>
      </c>
      <c r="F956" s="203">
        <v>2446905.5499999998</v>
      </c>
      <c r="G956" s="203">
        <v>13974487.779999999</v>
      </c>
    </row>
    <row r="957" spans="1:7">
      <c r="A957" s="208" t="s">
        <v>2433</v>
      </c>
      <c r="B957" s="208" t="s">
        <v>2429</v>
      </c>
      <c r="C957" s="203">
        <v>11527582.23</v>
      </c>
      <c r="D957" s="203">
        <v>2446905.5499999998</v>
      </c>
      <c r="E957" s="203">
        <v>0</v>
      </c>
      <c r="F957" s="203">
        <v>2446905.5499999998</v>
      </c>
      <c r="G957" s="203">
        <v>13974487.779999999</v>
      </c>
    </row>
    <row r="958" spans="1:7">
      <c r="A958" s="208" t="s">
        <v>2434</v>
      </c>
      <c r="B958" s="208" t="s">
        <v>2435</v>
      </c>
      <c r="C958" s="203">
        <v>427165.41</v>
      </c>
      <c r="D958" s="203">
        <v>1013743.56</v>
      </c>
      <c r="E958" s="203">
        <v>0</v>
      </c>
      <c r="F958" s="203">
        <v>1013743.56</v>
      </c>
      <c r="G958" s="203">
        <v>1440908.97</v>
      </c>
    </row>
    <row r="959" spans="1:7">
      <c r="A959" s="208" t="s">
        <v>2436</v>
      </c>
      <c r="B959" s="208" t="s">
        <v>2435</v>
      </c>
      <c r="C959" s="203">
        <v>427165.41</v>
      </c>
      <c r="D959" s="203">
        <v>1013743.56</v>
      </c>
      <c r="E959" s="203">
        <v>0</v>
      </c>
      <c r="F959" s="203">
        <v>1013743.56</v>
      </c>
      <c r="G959" s="203">
        <v>1440908.97</v>
      </c>
    </row>
    <row r="960" spans="1:7">
      <c r="A960" s="208" t="s">
        <v>2437</v>
      </c>
      <c r="B960" s="208" t="s">
        <v>2435</v>
      </c>
      <c r="C960" s="203">
        <v>427165.41</v>
      </c>
      <c r="D960" s="203">
        <v>1013743.56</v>
      </c>
      <c r="E960" s="203">
        <v>0</v>
      </c>
      <c r="F960" s="203">
        <v>1013743.56</v>
      </c>
      <c r="G960" s="203">
        <v>1440908.97</v>
      </c>
    </row>
    <row r="961" spans="1:7">
      <c r="A961" s="208" t="s">
        <v>2438</v>
      </c>
      <c r="B961" s="208" t="s">
        <v>2435</v>
      </c>
      <c r="C961" s="203">
        <v>427165.41</v>
      </c>
      <c r="D961" s="203">
        <v>1013743.56</v>
      </c>
      <c r="E961" s="203">
        <v>0</v>
      </c>
      <c r="F961" s="203">
        <v>1013743.56</v>
      </c>
      <c r="G961" s="203">
        <v>1440908.97</v>
      </c>
    </row>
    <row r="962" spans="1:7">
      <c r="A962" s="208" t="s">
        <v>2439</v>
      </c>
      <c r="B962" s="208" t="s">
        <v>2435</v>
      </c>
      <c r="C962" s="203">
        <v>427165.41</v>
      </c>
      <c r="D962" s="203">
        <v>1013743.56</v>
      </c>
      <c r="E962" s="203">
        <v>0</v>
      </c>
      <c r="F962" s="203">
        <v>1013743.56</v>
      </c>
      <c r="G962" s="203">
        <v>1440908.97</v>
      </c>
    </row>
    <row r="963" spans="1:7">
      <c r="A963" s="208" t="s">
        <v>2440</v>
      </c>
      <c r="B963" s="208" t="s">
        <v>2441</v>
      </c>
      <c r="C963" s="203">
        <v>2123772.7799999998</v>
      </c>
      <c r="D963" s="203">
        <v>322906.78000000003</v>
      </c>
      <c r="E963" s="203">
        <v>0</v>
      </c>
      <c r="F963" s="203">
        <v>322906.78000000003</v>
      </c>
      <c r="G963" s="203">
        <v>2446679.56</v>
      </c>
    </row>
    <row r="964" spans="1:7">
      <c r="A964" s="208" t="s">
        <v>2442</v>
      </c>
      <c r="B964" s="208" t="s">
        <v>2441</v>
      </c>
      <c r="C964" s="203">
        <v>2123772.7799999998</v>
      </c>
      <c r="D964" s="203">
        <v>322906.78000000003</v>
      </c>
      <c r="E964" s="203">
        <v>0</v>
      </c>
      <c r="F964" s="203">
        <v>322906.78000000003</v>
      </c>
      <c r="G964" s="203">
        <v>2446679.56</v>
      </c>
    </row>
    <row r="965" spans="1:7">
      <c r="A965" s="208" t="s">
        <v>2443</v>
      </c>
      <c r="B965" s="208" t="s">
        <v>2441</v>
      </c>
      <c r="C965" s="203">
        <v>2123772.7799999998</v>
      </c>
      <c r="D965" s="203">
        <v>322906.78000000003</v>
      </c>
      <c r="E965" s="203">
        <v>0</v>
      </c>
      <c r="F965" s="203">
        <v>322906.78000000003</v>
      </c>
      <c r="G965" s="203">
        <v>2446679.56</v>
      </c>
    </row>
    <row r="966" spans="1:7">
      <c r="A966" s="208" t="s">
        <v>2444</v>
      </c>
      <c r="B966" s="208" t="s">
        <v>2441</v>
      </c>
      <c r="C966" s="203">
        <v>2123772.7799999998</v>
      </c>
      <c r="D966" s="203">
        <v>322906.78000000003</v>
      </c>
      <c r="E966" s="203">
        <v>0</v>
      </c>
      <c r="F966" s="203">
        <v>322906.78000000003</v>
      </c>
      <c r="G966" s="203">
        <v>2446679.56</v>
      </c>
    </row>
    <row r="967" spans="1:7">
      <c r="A967" s="208" t="s">
        <v>2445</v>
      </c>
      <c r="B967" s="208" t="s">
        <v>2441</v>
      </c>
      <c r="C967" s="203">
        <v>2123772.7799999998</v>
      </c>
      <c r="D967" s="203">
        <v>322906.78000000003</v>
      </c>
      <c r="E967" s="203">
        <v>0</v>
      </c>
      <c r="F967" s="203">
        <v>322906.78000000003</v>
      </c>
      <c r="G967" s="203">
        <v>2446679.56</v>
      </c>
    </row>
    <row r="968" spans="1:7">
      <c r="A968" s="208" t="s">
        <v>2446</v>
      </c>
      <c r="B968" s="208" t="s">
        <v>2447</v>
      </c>
      <c r="C968" s="203">
        <v>71179302.189999998</v>
      </c>
      <c r="D968" s="203">
        <v>8974016.6699999999</v>
      </c>
      <c r="E968" s="203">
        <v>674206.52</v>
      </c>
      <c r="F968" s="203">
        <v>8299810.1500000004</v>
      </c>
      <c r="G968" s="203">
        <v>79479112.340000004</v>
      </c>
    </row>
    <row r="969" spans="1:7">
      <c r="A969" s="208" t="s">
        <v>2448</v>
      </c>
      <c r="B969" s="208" t="s">
        <v>2447</v>
      </c>
      <c r="C969" s="203">
        <v>71179302.189999998</v>
      </c>
      <c r="D969" s="203">
        <v>8974016.6699999999</v>
      </c>
      <c r="E969" s="203">
        <v>674206.52</v>
      </c>
      <c r="F969" s="203">
        <v>8299810.1500000004</v>
      </c>
      <c r="G969" s="203">
        <v>79479112.340000004</v>
      </c>
    </row>
    <row r="970" spans="1:7">
      <c r="A970" s="208" t="s">
        <v>2449</v>
      </c>
      <c r="B970" s="208" t="s">
        <v>2447</v>
      </c>
      <c r="C970" s="203">
        <v>71179302.189999998</v>
      </c>
      <c r="D970" s="203">
        <v>8974016.6699999999</v>
      </c>
      <c r="E970" s="203">
        <v>674206.52</v>
      </c>
      <c r="F970" s="203">
        <v>8299810.1500000004</v>
      </c>
      <c r="G970" s="203">
        <v>79479112.340000004</v>
      </c>
    </row>
    <row r="971" spans="1:7">
      <c r="A971" s="208" t="s">
        <v>2450</v>
      </c>
      <c r="B971" s="208" t="s">
        <v>2447</v>
      </c>
      <c r="C971" s="203">
        <v>71179302.189999998</v>
      </c>
      <c r="D971" s="203">
        <v>8974016.6699999999</v>
      </c>
      <c r="E971" s="203">
        <v>674206.52</v>
      </c>
      <c r="F971" s="203">
        <v>8299810.1500000004</v>
      </c>
      <c r="G971" s="203">
        <v>79479112.340000004</v>
      </c>
    </row>
    <row r="972" spans="1:7">
      <c r="A972" s="208" t="s">
        <v>2451</v>
      </c>
      <c r="B972" s="208" t="s">
        <v>2447</v>
      </c>
      <c r="C972" s="203">
        <v>71179302.189999998</v>
      </c>
      <c r="D972" s="203">
        <v>8974016.6699999999</v>
      </c>
      <c r="E972" s="203">
        <v>674206.52</v>
      </c>
      <c r="F972" s="203">
        <v>8299810.1500000004</v>
      </c>
      <c r="G972" s="203">
        <v>79479112.340000004</v>
      </c>
    </row>
    <row r="973" spans="1:7">
      <c r="A973" s="208" t="s">
        <v>2452</v>
      </c>
      <c r="B973" s="208" t="s">
        <v>2453</v>
      </c>
      <c r="C973" s="203">
        <v>189975</v>
      </c>
      <c r="D973" s="203">
        <v>0</v>
      </c>
      <c r="E973" s="203">
        <v>0</v>
      </c>
      <c r="F973" s="203">
        <v>0</v>
      </c>
      <c r="G973" s="203">
        <v>189975</v>
      </c>
    </row>
    <row r="974" spans="1:7">
      <c r="A974" s="208" t="s">
        <v>2454</v>
      </c>
      <c r="B974" s="208" t="s">
        <v>2453</v>
      </c>
      <c r="C974" s="203">
        <v>189975</v>
      </c>
      <c r="D974" s="203">
        <v>0</v>
      </c>
      <c r="E974" s="203">
        <v>0</v>
      </c>
      <c r="F974" s="203">
        <v>0</v>
      </c>
      <c r="G974" s="203">
        <v>189975</v>
      </c>
    </row>
    <row r="975" spans="1:7">
      <c r="A975" s="208" t="s">
        <v>2455</v>
      </c>
      <c r="B975" s="208" t="s">
        <v>2453</v>
      </c>
      <c r="C975" s="203">
        <v>189975</v>
      </c>
      <c r="D975" s="203">
        <v>0</v>
      </c>
      <c r="E975" s="203">
        <v>0</v>
      </c>
      <c r="F975" s="203">
        <v>0</v>
      </c>
      <c r="G975" s="203">
        <v>189975</v>
      </c>
    </row>
    <row r="976" spans="1:7">
      <c r="A976" s="208" t="s">
        <v>2456</v>
      </c>
      <c r="B976" s="208" t="s">
        <v>2453</v>
      </c>
      <c r="C976" s="203">
        <v>189975</v>
      </c>
      <c r="D976" s="203">
        <v>0</v>
      </c>
      <c r="E976" s="203">
        <v>0</v>
      </c>
      <c r="F976" s="203">
        <v>0</v>
      </c>
      <c r="G976" s="203">
        <v>189975</v>
      </c>
    </row>
    <row r="977" spans="1:7">
      <c r="A977" s="208" t="s">
        <v>2457</v>
      </c>
      <c r="B977" s="208" t="s">
        <v>2453</v>
      </c>
      <c r="C977" s="203">
        <v>189975</v>
      </c>
      <c r="D977" s="203">
        <v>0</v>
      </c>
      <c r="E977" s="203">
        <v>0</v>
      </c>
      <c r="F977" s="203">
        <v>0</v>
      </c>
      <c r="G977" s="203">
        <v>189975</v>
      </c>
    </row>
    <row r="978" spans="1:7">
      <c r="A978" s="208" t="s">
        <v>2458</v>
      </c>
      <c r="B978" s="208" t="s">
        <v>2459</v>
      </c>
      <c r="C978" s="203">
        <v>1843428.31</v>
      </c>
      <c r="D978" s="203">
        <v>720161.69</v>
      </c>
      <c r="E978" s="203">
        <v>0</v>
      </c>
      <c r="F978" s="203">
        <v>720161.69</v>
      </c>
      <c r="G978" s="203">
        <v>2563590</v>
      </c>
    </row>
    <row r="979" spans="1:7">
      <c r="A979" s="208" t="s">
        <v>2460</v>
      </c>
      <c r="B979" s="208" t="s">
        <v>2459</v>
      </c>
      <c r="C979" s="203">
        <v>1843428.31</v>
      </c>
      <c r="D979" s="203">
        <v>720161.69</v>
      </c>
      <c r="E979" s="203">
        <v>0</v>
      </c>
      <c r="F979" s="203">
        <v>720161.69</v>
      </c>
      <c r="G979" s="203">
        <v>2563590</v>
      </c>
    </row>
    <row r="980" spans="1:7">
      <c r="A980" s="208" t="s">
        <v>2461</v>
      </c>
      <c r="B980" s="208" t="s">
        <v>2459</v>
      </c>
      <c r="C980" s="203">
        <v>1843428.31</v>
      </c>
      <c r="D980" s="203">
        <v>720161.69</v>
      </c>
      <c r="E980" s="203">
        <v>0</v>
      </c>
      <c r="F980" s="203">
        <v>720161.69</v>
      </c>
      <c r="G980" s="203">
        <v>2563590</v>
      </c>
    </row>
    <row r="981" spans="1:7">
      <c r="A981" s="208" t="s">
        <v>2462</v>
      </c>
      <c r="B981" s="208" t="s">
        <v>2459</v>
      </c>
      <c r="C981" s="203">
        <v>1843428.31</v>
      </c>
      <c r="D981" s="203">
        <v>720161.69</v>
      </c>
      <c r="E981" s="203">
        <v>0</v>
      </c>
      <c r="F981" s="203">
        <v>720161.69</v>
      </c>
      <c r="G981" s="203">
        <v>2563590</v>
      </c>
    </row>
    <row r="982" spans="1:7">
      <c r="A982" s="208" t="s">
        <v>2463</v>
      </c>
      <c r="B982" s="208" t="s">
        <v>2459</v>
      </c>
      <c r="C982" s="203">
        <v>1843428.31</v>
      </c>
      <c r="D982" s="203">
        <v>720161.69</v>
      </c>
      <c r="E982" s="203">
        <v>0</v>
      </c>
      <c r="F982" s="203">
        <v>720161.69</v>
      </c>
      <c r="G982" s="203">
        <v>2563590</v>
      </c>
    </row>
    <row r="983" spans="1:7">
      <c r="A983" s="208" t="s">
        <v>2464</v>
      </c>
      <c r="B983" s="208" t="s">
        <v>2465</v>
      </c>
      <c r="C983" s="203">
        <v>2427376.9700000002</v>
      </c>
      <c r="D983" s="203">
        <v>777789.93</v>
      </c>
      <c r="E983" s="203">
        <v>0</v>
      </c>
      <c r="F983" s="203">
        <v>777789.93</v>
      </c>
      <c r="G983" s="203">
        <v>3205166.9</v>
      </c>
    </row>
    <row r="984" spans="1:7">
      <c r="A984" s="208" t="s">
        <v>2466</v>
      </c>
      <c r="B984" s="208" t="s">
        <v>2465</v>
      </c>
      <c r="C984" s="203">
        <v>2427376.9700000002</v>
      </c>
      <c r="D984" s="203">
        <v>777789.93</v>
      </c>
      <c r="E984" s="203">
        <v>0</v>
      </c>
      <c r="F984" s="203">
        <v>777789.93</v>
      </c>
      <c r="G984" s="203">
        <v>3205166.9</v>
      </c>
    </row>
    <row r="985" spans="1:7">
      <c r="A985" s="208" t="s">
        <v>2467</v>
      </c>
      <c r="B985" s="208" t="s">
        <v>2465</v>
      </c>
      <c r="C985" s="203">
        <v>2427376.9700000002</v>
      </c>
      <c r="D985" s="203">
        <v>777789.93</v>
      </c>
      <c r="E985" s="203">
        <v>0</v>
      </c>
      <c r="F985" s="203">
        <v>777789.93</v>
      </c>
      <c r="G985" s="203">
        <v>3205166.9</v>
      </c>
    </row>
    <row r="986" spans="1:7">
      <c r="A986" s="208" t="s">
        <v>2468</v>
      </c>
      <c r="B986" s="208" t="s">
        <v>2465</v>
      </c>
      <c r="C986" s="203">
        <v>2427376.9700000002</v>
      </c>
      <c r="D986" s="203">
        <v>777789.93</v>
      </c>
      <c r="E986" s="203">
        <v>0</v>
      </c>
      <c r="F986" s="203">
        <v>777789.93</v>
      </c>
      <c r="G986" s="203">
        <v>3205166.9</v>
      </c>
    </row>
    <row r="987" spans="1:7">
      <c r="A987" s="208" t="s">
        <v>2469</v>
      </c>
      <c r="B987" s="208" t="s">
        <v>2465</v>
      </c>
      <c r="C987" s="203">
        <v>2427376.9700000002</v>
      </c>
      <c r="D987" s="203">
        <v>777789.93</v>
      </c>
      <c r="E987" s="203">
        <v>0</v>
      </c>
      <c r="F987" s="203">
        <v>777789.93</v>
      </c>
      <c r="G987" s="203">
        <v>3205166.9</v>
      </c>
    </row>
    <row r="988" spans="1:7">
      <c r="A988" s="208" t="s">
        <v>2470</v>
      </c>
      <c r="B988" s="208" t="s">
        <v>1186</v>
      </c>
      <c r="C988" s="203">
        <v>93718542.319999993</v>
      </c>
      <c r="D988" s="203">
        <v>22967570.93</v>
      </c>
      <c r="E988" s="203">
        <v>655710.88</v>
      </c>
      <c r="F988" s="203">
        <v>22311860.050000001</v>
      </c>
      <c r="G988" s="203">
        <v>116030402.37</v>
      </c>
    </row>
    <row r="989" spans="1:7">
      <c r="A989" s="208" t="s">
        <v>2471</v>
      </c>
      <c r="B989" s="208" t="s">
        <v>2472</v>
      </c>
      <c r="C989" s="203">
        <v>17590442.59</v>
      </c>
      <c r="D989" s="203">
        <v>2377641.08</v>
      </c>
      <c r="E989" s="203">
        <v>26415</v>
      </c>
      <c r="F989" s="203">
        <v>2351226.08</v>
      </c>
      <c r="G989" s="203">
        <v>19941668.670000002</v>
      </c>
    </row>
    <row r="990" spans="1:7">
      <c r="A990" s="208" t="s">
        <v>2473</v>
      </c>
      <c r="B990" s="208" t="s">
        <v>2472</v>
      </c>
      <c r="C990" s="203">
        <v>17590442.59</v>
      </c>
      <c r="D990" s="203">
        <v>2377641.08</v>
      </c>
      <c r="E990" s="203">
        <v>26415</v>
      </c>
      <c r="F990" s="203">
        <v>2351226.08</v>
      </c>
      <c r="G990" s="203">
        <v>19941668.670000002</v>
      </c>
    </row>
    <row r="991" spans="1:7">
      <c r="A991" s="208" t="s">
        <v>2474</v>
      </c>
      <c r="B991" s="208" t="s">
        <v>2472</v>
      </c>
      <c r="C991" s="203">
        <v>17590442.59</v>
      </c>
      <c r="D991" s="203">
        <v>2377641.08</v>
      </c>
      <c r="E991" s="203">
        <v>26415</v>
      </c>
      <c r="F991" s="203">
        <v>2351226.08</v>
      </c>
      <c r="G991" s="203">
        <v>19941668.670000002</v>
      </c>
    </row>
    <row r="992" spans="1:7">
      <c r="A992" s="208" t="s">
        <v>2475</v>
      </c>
      <c r="B992" s="208" t="s">
        <v>2472</v>
      </c>
      <c r="C992" s="203">
        <v>17590442.59</v>
      </c>
      <c r="D992" s="203">
        <v>2377641.08</v>
      </c>
      <c r="E992" s="203">
        <v>26415</v>
      </c>
      <c r="F992" s="203">
        <v>2351226.08</v>
      </c>
      <c r="G992" s="203">
        <v>19941668.670000002</v>
      </c>
    </row>
    <row r="993" spans="1:7">
      <c r="A993" s="208" t="s">
        <v>2476</v>
      </c>
      <c r="B993" s="208" t="s">
        <v>2472</v>
      </c>
      <c r="C993" s="203">
        <v>17590442.59</v>
      </c>
      <c r="D993" s="203">
        <v>2377641.08</v>
      </c>
      <c r="E993" s="203">
        <v>26415</v>
      </c>
      <c r="F993" s="203">
        <v>2351226.08</v>
      </c>
      <c r="G993" s="203">
        <v>19941668.670000002</v>
      </c>
    </row>
    <row r="994" spans="1:7">
      <c r="A994" s="208" t="s">
        <v>2477</v>
      </c>
      <c r="B994" s="208" t="s">
        <v>2478</v>
      </c>
      <c r="C994" s="203">
        <v>76128099.730000004</v>
      </c>
      <c r="D994" s="203">
        <v>20589929.850000001</v>
      </c>
      <c r="E994" s="203">
        <v>629295.88</v>
      </c>
      <c r="F994" s="203">
        <v>19960633.969999999</v>
      </c>
      <c r="G994" s="203">
        <v>96088733.700000003</v>
      </c>
    </row>
    <row r="995" spans="1:7">
      <c r="A995" s="208" t="s">
        <v>2479</v>
      </c>
      <c r="B995" s="208" t="s">
        <v>2478</v>
      </c>
      <c r="C995" s="203">
        <v>76128099.730000004</v>
      </c>
      <c r="D995" s="203">
        <v>20589929.850000001</v>
      </c>
      <c r="E995" s="203">
        <v>629295.88</v>
      </c>
      <c r="F995" s="203">
        <v>19960633.969999999</v>
      </c>
      <c r="G995" s="203">
        <v>96088733.700000003</v>
      </c>
    </row>
    <row r="996" spans="1:7">
      <c r="A996" s="208" t="s">
        <v>2480</v>
      </c>
      <c r="B996" s="208" t="s">
        <v>2478</v>
      </c>
      <c r="C996" s="203">
        <v>76128099.730000004</v>
      </c>
      <c r="D996" s="203">
        <v>20589929.850000001</v>
      </c>
      <c r="E996" s="203">
        <v>629295.88</v>
      </c>
      <c r="F996" s="203">
        <v>19960633.969999999</v>
      </c>
      <c r="G996" s="203">
        <v>96088733.700000003</v>
      </c>
    </row>
    <row r="997" spans="1:7">
      <c r="A997" s="208" t="s">
        <v>2481</v>
      </c>
      <c r="B997" s="208" t="s">
        <v>2478</v>
      </c>
      <c r="C997" s="203">
        <v>76128099.730000004</v>
      </c>
      <c r="D997" s="203">
        <v>20589929.850000001</v>
      </c>
      <c r="E997" s="203">
        <v>629295.88</v>
      </c>
      <c r="F997" s="203">
        <v>19960633.969999999</v>
      </c>
      <c r="G997" s="203">
        <v>96088733.700000003</v>
      </c>
    </row>
    <row r="998" spans="1:7">
      <c r="A998" s="208" t="s">
        <v>2482</v>
      </c>
      <c r="B998" s="208" t="s">
        <v>2478</v>
      </c>
      <c r="C998" s="203">
        <v>76128099.730000004</v>
      </c>
      <c r="D998" s="203">
        <v>20589929.850000001</v>
      </c>
      <c r="E998" s="203">
        <v>629295.88</v>
      </c>
      <c r="F998" s="203">
        <v>19960633.969999999</v>
      </c>
      <c r="G998" s="203">
        <v>96088733.700000003</v>
      </c>
    </row>
    <row r="999" spans="1:7">
      <c r="A999" s="208" t="s">
        <v>2483</v>
      </c>
      <c r="B999" s="208" t="s">
        <v>1193</v>
      </c>
      <c r="C999" s="203">
        <v>358758573.22000003</v>
      </c>
      <c r="D999" s="203">
        <v>109152282.08</v>
      </c>
      <c r="E999" s="203">
        <v>4189760.39</v>
      </c>
      <c r="F999" s="203">
        <v>104962521.69</v>
      </c>
      <c r="G999" s="203">
        <v>463721094.91000003</v>
      </c>
    </row>
    <row r="1000" spans="1:7">
      <c r="A1000" s="208" t="s">
        <v>2484</v>
      </c>
      <c r="B1000" s="208" t="s">
        <v>1195</v>
      </c>
      <c r="C1000" s="203">
        <v>33127821.920000002</v>
      </c>
      <c r="D1000" s="203">
        <v>4385273.8099999996</v>
      </c>
      <c r="E1000" s="203">
        <v>180226.5</v>
      </c>
      <c r="F1000" s="203">
        <v>4205047.3099999996</v>
      </c>
      <c r="G1000" s="203">
        <v>37332869.229999997</v>
      </c>
    </row>
    <row r="1001" spans="1:7">
      <c r="A1001" s="208" t="s">
        <v>2485</v>
      </c>
      <c r="B1001" s="208" t="s">
        <v>1195</v>
      </c>
      <c r="C1001" s="203">
        <v>33127821.920000002</v>
      </c>
      <c r="D1001" s="203">
        <v>4385273.8099999996</v>
      </c>
      <c r="E1001" s="203">
        <v>180226.5</v>
      </c>
      <c r="F1001" s="203">
        <v>4205047.3099999996</v>
      </c>
      <c r="G1001" s="203">
        <v>37332869.229999997</v>
      </c>
    </row>
    <row r="1002" spans="1:7">
      <c r="A1002" s="208" t="s">
        <v>2486</v>
      </c>
      <c r="B1002" s="208" t="s">
        <v>1195</v>
      </c>
      <c r="C1002" s="203">
        <v>33127821.920000002</v>
      </c>
      <c r="D1002" s="203">
        <v>4385273.8099999996</v>
      </c>
      <c r="E1002" s="203">
        <v>180226.5</v>
      </c>
      <c r="F1002" s="203">
        <v>4205047.3099999996</v>
      </c>
      <c r="G1002" s="203">
        <v>37332869.229999997</v>
      </c>
    </row>
    <row r="1003" spans="1:7">
      <c r="A1003" s="208" t="s">
        <v>2487</v>
      </c>
      <c r="B1003" s="208" t="s">
        <v>1195</v>
      </c>
      <c r="C1003" s="203">
        <v>33127821.920000002</v>
      </c>
      <c r="D1003" s="203">
        <v>4385273.8099999996</v>
      </c>
      <c r="E1003" s="203">
        <v>180226.5</v>
      </c>
      <c r="F1003" s="203">
        <v>4205047.3099999996</v>
      </c>
      <c r="G1003" s="203">
        <v>37332869.229999997</v>
      </c>
    </row>
    <row r="1004" spans="1:7">
      <c r="A1004" s="208" t="s">
        <v>2488</v>
      </c>
      <c r="B1004" s="208" t="s">
        <v>1195</v>
      </c>
      <c r="C1004" s="203">
        <v>33127821.920000002</v>
      </c>
      <c r="D1004" s="203">
        <v>4385273.8099999996</v>
      </c>
      <c r="E1004" s="203">
        <v>180226.5</v>
      </c>
      <c r="F1004" s="203">
        <v>4205047.3099999996</v>
      </c>
      <c r="G1004" s="203">
        <v>37332869.229999997</v>
      </c>
    </row>
    <row r="1005" spans="1:7">
      <c r="A1005" s="208" t="s">
        <v>2489</v>
      </c>
      <c r="B1005" s="208" t="s">
        <v>2490</v>
      </c>
      <c r="C1005" s="203">
        <v>52732370.740000002</v>
      </c>
      <c r="D1005" s="203">
        <v>79017317.709999993</v>
      </c>
      <c r="E1005" s="203">
        <v>22500</v>
      </c>
      <c r="F1005" s="203">
        <v>78994817.709999993</v>
      </c>
      <c r="G1005" s="203">
        <v>131727188.45</v>
      </c>
    </row>
    <row r="1006" spans="1:7">
      <c r="A1006" s="208" t="s">
        <v>2491</v>
      </c>
      <c r="B1006" s="208" t="s">
        <v>2490</v>
      </c>
      <c r="C1006" s="203">
        <v>52732370.740000002</v>
      </c>
      <c r="D1006" s="203">
        <v>79017317.709999993</v>
      </c>
      <c r="E1006" s="203">
        <v>22500</v>
      </c>
      <c r="F1006" s="203">
        <v>78994817.709999993</v>
      </c>
      <c r="G1006" s="203">
        <v>131727188.45</v>
      </c>
    </row>
    <row r="1007" spans="1:7">
      <c r="A1007" s="208" t="s">
        <v>2492</v>
      </c>
      <c r="B1007" s="208" t="s">
        <v>2490</v>
      </c>
      <c r="C1007" s="203">
        <v>52732370.740000002</v>
      </c>
      <c r="D1007" s="203">
        <v>79017317.709999993</v>
      </c>
      <c r="E1007" s="203">
        <v>22500</v>
      </c>
      <c r="F1007" s="203">
        <v>78994817.709999993</v>
      </c>
      <c r="G1007" s="203">
        <v>131727188.45</v>
      </c>
    </row>
    <row r="1008" spans="1:7">
      <c r="A1008" s="208" t="s">
        <v>2493</v>
      </c>
      <c r="B1008" s="208" t="s">
        <v>2490</v>
      </c>
      <c r="C1008" s="203">
        <v>52732370.740000002</v>
      </c>
      <c r="D1008" s="203">
        <v>79017317.709999993</v>
      </c>
      <c r="E1008" s="203">
        <v>22500</v>
      </c>
      <c r="F1008" s="203">
        <v>78994817.709999993</v>
      </c>
      <c r="G1008" s="203">
        <v>131727188.45</v>
      </c>
    </row>
    <row r="1009" spans="1:7">
      <c r="A1009" s="208" t="s">
        <v>2494</v>
      </c>
      <c r="B1009" s="208" t="s">
        <v>2490</v>
      </c>
      <c r="C1009" s="203">
        <v>52732370.740000002</v>
      </c>
      <c r="D1009" s="203">
        <v>79017317.709999993</v>
      </c>
      <c r="E1009" s="203">
        <v>22500</v>
      </c>
      <c r="F1009" s="203">
        <v>78994817.709999993</v>
      </c>
      <c r="G1009" s="203">
        <v>131727188.45</v>
      </c>
    </row>
    <row r="1010" spans="1:7">
      <c r="A1010" s="208" t="s">
        <v>2495</v>
      </c>
      <c r="B1010" s="208" t="s">
        <v>1205</v>
      </c>
      <c r="C1010" s="203">
        <v>152279988.56999999</v>
      </c>
      <c r="D1010" s="203">
        <v>15997464.49</v>
      </c>
      <c r="E1010" s="203">
        <v>2074435.91</v>
      </c>
      <c r="F1010" s="203">
        <v>13923028.58</v>
      </c>
      <c r="G1010" s="203">
        <v>166203017.15000001</v>
      </c>
    </row>
    <row r="1011" spans="1:7">
      <c r="A1011" s="208" t="s">
        <v>2496</v>
      </c>
      <c r="B1011" s="208" t="s">
        <v>1205</v>
      </c>
      <c r="C1011" s="203">
        <v>152279988.56999999</v>
      </c>
      <c r="D1011" s="203">
        <v>15997464.49</v>
      </c>
      <c r="E1011" s="203">
        <v>2074435.91</v>
      </c>
      <c r="F1011" s="203">
        <v>13923028.58</v>
      </c>
      <c r="G1011" s="203">
        <v>166203017.15000001</v>
      </c>
    </row>
    <row r="1012" spans="1:7">
      <c r="A1012" s="208" t="s">
        <v>2497</v>
      </c>
      <c r="B1012" s="208" t="s">
        <v>1205</v>
      </c>
      <c r="C1012" s="203">
        <v>152279988.56999999</v>
      </c>
      <c r="D1012" s="203">
        <v>15997464.49</v>
      </c>
      <c r="E1012" s="203">
        <v>2074435.91</v>
      </c>
      <c r="F1012" s="203">
        <v>13923028.58</v>
      </c>
      <c r="G1012" s="203">
        <v>166203017.15000001</v>
      </c>
    </row>
    <row r="1013" spans="1:7">
      <c r="A1013" s="208" t="s">
        <v>2498</v>
      </c>
      <c r="B1013" s="208" t="s">
        <v>1205</v>
      </c>
      <c r="C1013" s="203">
        <v>152279988.56999999</v>
      </c>
      <c r="D1013" s="203">
        <v>15997464.49</v>
      </c>
      <c r="E1013" s="203">
        <v>2074435.91</v>
      </c>
      <c r="F1013" s="203">
        <v>13923028.58</v>
      </c>
      <c r="G1013" s="203">
        <v>166203017.15000001</v>
      </c>
    </row>
    <row r="1014" spans="1:7">
      <c r="A1014" s="208" t="s">
        <v>2499</v>
      </c>
      <c r="B1014" s="208" t="s">
        <v>1205</v>
      </c>
      <c r="C1014" s="203">
        <v>152279988.56999999</v>
      </c>
      <c r="D1014" s="203">
        <v>15997464.49</v>
      </c>
      <c r="E1014" s="203">
        <v>2074435.91</v>
      </c>
      <c r="F1014" s="203">
        <v>13923028.58</v>
      </c>
      <c r="G1014" s="203">
        <v>166203017.15000001</v>
      </c>
    </row>
    <row r="1015" spans="1:7">
      <c r="A1015" s="208" t="s">
        <v>2500</v>
      </c>
      <c r="B1015" s="208" t="s">
        <v>1212</v>
      </c>
      <c r="C1015" s="203">
        <v>31891375.399999999</v>
      </c>
      <c r="D1015" s="203">
        <v>3530409.35</v>
      </c>
      <c r="E1015" s="203">
        <v>707568</v>
      </c>
      <c r="F1015" s="203">
        <v>2822841.35</v>
      </c>
      <c r="G1015" s="203">
        <v>34714216.75</v>
      </c>
    </row>
    <row r="1016" spans="1:7">
      <c r="A1016" s="208" t="s">
        <v>2501</v>
      </c>
      <c r="B1016" s="208" t="s">
        <v>1212</v>
      </c>
      <c r="C1016" s="203">
        <v>31891375.399999999</v>
      </c>
      <c r="D1016" s="203">
        <v>3530409.35</v>
      </c>
      <c r="E1016" s="203">
        <v>707568</v>
      </c>
      <c r="F1016" s="203">
        <v>2822841.35</v>
      </c>
      <c r="G1016" s="203">
        <v>34714216.75</v>
      </c>
    </row>
    <row r="1017" spans="1:7">
      <c r="A1017" s="208" t="s">
        <v>2502</v>
      </c>
      <c r="B1017" s="208" t="s">
        <v>1212</v>
      </c>
      <c r="C1017" s="203">
        <v>31891375.399999999</v>
      </c>
      <c r="D1017" s="203">
        <v>3530409.35</v>
      </c>
      <c r="E1017" s="203">
        <v>707568</v>
      </c>
      <c r="F1017" s="203">
        <v>2822841.35</v>
      </c>
      <c r="G1017" s="203">
        <v>34714216.75</v>
      </c>
    </row>
    <row r="1018" spans="1:7">
      <c r="A1018" s="208" t="s">
        <v>2503</v>
      </c>
      <c r="B1018" s="208" t="s">
        <v>1212</v>
      </c>
      <c r="C1018" s="203">
        <v>31891375.399999999</v>
      </c>
      <c r="D1018" s="203">
        <v>3530409.35</v>
      </c>
      <c r="E1018" s="203">
        <v>707568</v>
      </c>
      <c r="F1018" s="203">
        <v>2822841.35</v>
      </c>
      <c r="G1018" s="203">
        <v>34714216.75</v>
      </c>
    </row>
    <row r="1019" spans="1:7">
      <c r="A1019" s="208" t="s">
        <v>2504</v>
      </c>
      <c r="B1019" s="208" t="s">
        <v>1212</v>
      </c>
      <c r="C1019" s="203">
        <v>31891375.399999999</v>
      </c>
      <c r="D1019" s="203">
        <v>3530409.35</v>
      </c>
      <c r="E1019" s="203">
        <v>707568</v>
      </c>
      <c r="F1019" s="203">
        <v>2822841.35</v>
      </c>
      <c r="G1019" s="203">
        <v>34714216.75</v>
      </c>
    </row>
    <row r="1020" spans="1:7">
      <c r="A1020" s="208" t="s">
        <v>2505</v>
      </c>
      <c r="B1020" s="208" t="s">
        <v>1217</v>
      </c>
      <c r="C1020" s="203">
        <v>29599527.98</v>
      </c>
      <c r="D1020" s="203">
        <v>3975140.37</v>
      </c>
      <c r="E1020" s="203">
        <v>33238.5</v>
      </c>
      <c r="F1020" s="203">
        <v>3941901.87</v>
      </c>
      <c r="G1020" s="203">
        <v>33541429.850000001</v>
      </c>
    </row>
    <row r="1021" spans="1:7">
      <c r="A1021" s="208" t="s">
        <v>2506</v>
      </c>
      <c r="B1021" s="208" t="s">
        <v>1217</v>
      </c>
      <c r="C1021" s="203">
        <v>29599527.98</v>
      </c>
      <c r="D1021" s="203">
        <v>3975140.37</v>
      </c>
      <c r="E1021" s="203">
        <v>33238.5</v>
      </c>
      <c r="F1021" s="203">
        <v>3941901.87</v>
      </c>
      <c r="G1021" s="203">
        <v>33541429.850000001</v>
      </c>
    </row>
    <row r="1022" spans="1:7">
      <c r="A1022" s="208" t="s">
        <v>2507</v>
      </c>
      <c r="B1022" s="208" t="s">
        <v>1217</v>
      </c>
      <c r="C1022" s="203">
        <v>29599527.98</v>
      </c>
      <c r="D1022" s="203">
        <v>3975140.37</v>
      </c>
      <c r="E1022" s="203">
        <v>33238.5</v>
      </c>
      <c r="F1022" s="203">
        <v>3941901.87</v>
      </c>
      <c r="G1022" s="203">
        <v>33541429.850000001</v>
      </c>
    </row>
    <row r="1023" spans="1:7">
      <c r="A1023" s="208" t="s">
        <v>2508</v>
      </c>
      <c r="B1023" s="208" t="s">
        <v>1217</v>
      </c>
      <c r="C1023" s="203">
        <v>29599527.98</v>
      </c>
      <c r="D1023" s="203">
        <v>3975140.37</v>
      </c>
      <c r="E1023" s="203">
        <v>33238.5</v>
      </c>
      <c r="F1023" s="203">
        <v>3941901.87</v>
      </c>
      <c r="G1023" s="203">
        <v>33541429.850000001</v>
      </c>
    </row>
    <row r="1024" spans="1:7">
      <c r="A1024" s="208" t="s">
        <v>2509</v>
      </c>
      <c r="B1024" s="208" t="s">
        <v>1217</v>
      </c>
      <c r="C1024" s="203">
        <v>29599527.98</v>
      </c>
      <c r="D1024" s="203">
        <v>3975140.37</v>
      </c>
      <c r="E1024" s="203">
        <v>33238.5</v>
      </c>
      <c r="F1024" s="203">
        <v>3941901.87</v>
      </c>
      <c r="G1024" s="203">
        <v>33541429.850000001</v>
      </c>
    </row>
    <row r="1025" spans="1:7">
      <c r="A1025" s="208" t="s">
        <v>2510</v>
      </c>
      <c r="B1025" s="208" t="s">
        <v>2511</v>
      </c>
      <c r="C1025" s="203">
        <v>49608440.039999999</v>
      </c>
      <c r="D1025" s="203">
        <v>1133445.22</v>
      </c>
      <c r="E1025" s="203">
        <v>1150000</v>
      </c>
      <c r="F1025" s="203">
        <v>-16554.78</v>
      </c>
      <c r="G1025" s="203">
        <v>49591885.259999998</v>
      </c>
    </row>
    <row r="1026" spans="1:7">
      <c r="A1026" s="208" t="s">
        <v>2512</v>
      </c>
      <c r="B1026" s="208" t="s">
        <v>2513</v>
      </c>
      <c r="C1026" s="203">
        <v>49608440.039999999</v>
      </c>
      <c r="D1026" s="203">
        <v>1133445.22</v>
      </c>
      <c r="E1026" s="203">
        <v>1150000</v>
      </c>
      <c r="F1026" s="203">
        <v>-16554.78</v>
      </c>
      <c r="G1026" s="203">
        <v>49591885.259999998</v>
      </c>
    </row>
    <row r="1027" spans="1:7">
      <c r="A1027" s="208" t="s">
        <v>2514</v>
      </c>
      <c r="B1027" s="208" t="s">
        <v>2513</v>
      </c>
      <c r="C1027" s="203">
        <v>49608440.039999999</v>
      </c>
      <c r="D1027" s="203">
        <v>1133445.22</v>
      </c>
      <c r="E1027" s="203">
        <v>1150000</v>
      </c>
      <c r="F1027" s="203">
        <v>-16554.78</v>
      </c>
      <c r="G1027" s="203">
        <v>49591885.259999998</v>
      </c>
    </row>
    <row r="1028" spans="1:7">
      <c r="A1028" s="208" t="s">
        <v>2515</v>
      </c>
      <c r="B1028" s="208" t="s">
        <v>2513</v>
      </c>
      <c r="C1028" s="203">
        <v>49608440.039999999</v>
      </c>
      <c r="D1028" s="203">
        <v>1133445.22</v>
      </c>
      <c r="E1028" s="203">
        <v>1150000</v>
      </c>
      <c r="F1028" s="203">
        <v>-16554.78</v>
      </c>
      <c r="G1028" s="203">
        <v>49591885.259999998</v>
      </c>
    </row>
    <row r="1029" spans="1:7">
      <c r="A1029" s="208" t="s">
        <v>2516</v>
      </c>
      <c r="B1029" s="208" t="s">
        <v>2513</v>
      </c>
      <c r="C1029" s="203">
        <v>49608440.039999999</v>
      </c>
      <c r="D1029" s="203">
        <v>1133445.22</v>
      </c>
      <c r="E1029" s="203">
        <v>1150000</v>
      </c>
      <c r="F1029" s="203">
        <v>-16554.78</v>
      </c>
      <c r="G1029" s="203">
        <v>49591885.259999998</v>
      </c>
    </row>
    <row r="1030" spans="1:7">
      <c r="A1030" s="208" t="s">
        <v>2517</v>
      </c>
      <c r="B1030" s="208" t="s">
        <v>2518</v>
      </c>
      <c r="C1030" s="203">
        <v>155502.95000000001</v>
      </c>
      <c r="D1030" s="203">
        <v>69358.649999999994</v>
      </c>
      <c r="E1030" s="203">
        <v>0</v>
      </c>
      <c r="F1030" s="203">
        <v>69358.649999999994</v>
      </c>
      <c r="G1030" s="203">
        <v>224861.6</v>
      </c>
    </row>
    <row r="1031" spans="1:7">
      <c r="A1031" s="208" t="s">
        <v>2519</v>
      </c>
      <c r="B1031" s="208" t="s">
        <v>2518</v>
      </c>
      <c r="C1031" s="203">
        <v>155502.95000000001</v>
      </c>
      <c r="D1031" s="203">
        <v>69358.649999999994</v>
      </c>
      <c r="E1031" s="203">
        <v>0</v>
      </c>
      <c r="F1031" s="203">
        <v>69358.649999999994</v>
      </c>
      <c r="G1031" s="203">
        <v>224861.6</v>
      </c>
    </row>
    <row r="1032" spans="1:7">
      <c r="A1032" s="208" t="s">
        <v>2520</v>
      </c>
      <c r="B1032" s="208" t="s">
        <v>2518</v>
      </c>
      <c r="C1032" s="203">
        <v>155502.95000000001</v>
      </c>
      <c r="D1032" s="203">
        <v>69358.649999999994</v>
      </c>
      <c r="E1032" s="203">
        <v>0</v>
      </c>
      <c r="F1032" s="203">
        <v>69358.649999999994</v>
      </c>
      <c r="G1032" s="203">
        <v>224861.6</v>
      </c>
    </row>
    <row r="1033" spans="1:7">
      <c r="A1033" s="208" t="s">
        <v>2521</v>
      </c>
      <c r="B1033" s="208" t="s">
        <v>2518</v>
      </c>
      <c r="C1033" s="203">
        <v>155502.95000000001</v>
      </c>
      <c r="D1033" s="203">
        <v>69358.649999999994</v>
      </c>
      <c r="E1033" s="203">
        <v>0</v>
      </c>
      <c r="F1033" s="203">
        <v>69358.649999999994</v>
      </c>
      <c r="G1033" s="203">
        <v>224861.6</v>
      </c>
    </row>
    <row r="1034" spans="1:7">
      <c r="A1034" s="208" t="s">
        <v>2522</v>
      </c>
      <c r="B1034" s="208" t="s">
        <v>2518</v>
      </c>
      <c r="C1034" s="203">
        <v>155502.95000000001</v>
      </c>
      <c r="D1034" s="203">
        <v>69358.649999999994</v>
      </c>
      <c r="E1034" s="203">
        <v>0</v>
      </c>
      <c r="F1034" s="203">
        <v>69358.649999999994</v>
      </c>
      <c r="G1034" s="203">
        <v>224861.6</v>
      </c>
    </row>
    <row r="1035" spans="1:7">
      <c r="A1035" s="208" t="s">
        <v>2523</v>
      </c>
      <c r="B1035" s="208" t="s">
        <v>2524</v>
      </c>
      <c r="C1035" s="203">
        <v>9363545.6199999992</v>
      </c>
      <c r="D1035" s="203">
        <v>1043872.48</v>
      </c>
      <c r="E1035" s="203">
        <v>21791.48</v>
      </c>
      <c r="F1035" s="203">
        <v>1022081</v>
      </c>
      <c r="G1035" s="203">
        <v>10385626.619999999</v>
      </c>
    </row>
    <row r="1036" spans="1:7">
      <c r="A1036" s="208" t="s">
        <v>2525</v>
      </c>
      <c r="B1036" s="208" t="s">
        <v>2524</v>
      </c>
      <c r="C1036" s="203">
        <v>9363545.6199999992</v>
      </c>
      <c r="D1036" s="203">
        <v>1043872.48</v>
      </c>
      <c r="E1036" s="203">
        <v>21791.48</v>
      </c>
      <c r="F1036" s="203">
        <v>1022081</v>
      </c>
      <c r="G1036" s="203">
        <v>10385626.619999999</v>
      </c>
    </row>
    <row r="1037" spans="1:7">
      <c r="A1037" s="208" t="s">
        <v>2526</v>
      </c>
      <c r="B1037" s="208" t="s">
        <v>2524</v>
      </c>
      <c r="C1037" s="203">
        <v>9363545.6199999992</v>
      </c>
      <c r="D1037" s="203">
        <v>1043872.48</v>
      </c>
      <c r="E1037" s="203">
        <v>21791.48</v>
      </c>
      <c r="F1037" s="203">
        <v>1022081</v>
      </c>
      <c r="G1037" s="203">
        <v>10385626.619999999</v>
      </c>
    </row>
    <row r="1038" spans="1:7">
      <c r="A1038" s="208" t="s">
        <v>2527</v>
      </c>
      <c r="B1038" s="208" t="s">
        <v>2524</v>
      </c>
      <c r="C1038" s="203">
        <v>9363545.6199999992</v>
      </c>
      <c r="D1038" s="203">
        <v>1043872.48</v>
      </c>
      <c r="E1038" s="203">
        <v>21791.48</v>
      </c>
      <c r="F1038" s="203">
        <v>1022081</v>
      </c>
      <c r="G1038" s="203">
        <v>10385626.619999999</v>
      </c>
    </row>
    <row r="1039" spans="1:7">
      <c r="A1039" s="208" t="s">
        <v>2528</v>
      </c>
      <c r="B1039" s="208" t="s">
        <v>2524</v>
      </c>
      <c r="C1039" s="203">
        <v>9363545.6199999992</v>
      </c>
      <c r="D1039" s="203">
        <v>1043872.48</v>
      </c>
      <c r="E1039" s="203">
        <v>21791.48</v>
      </c>
      <c r="F1039" s="203">
        <v>1022081</v>
      </c>
      <c r="G1039" s="203">
        <v>10385626.619999999</v>
      </c>
    </row>
    <row r="1040" spans="1:7">
      <c r="A1040" s="208" t="s">
        <v>2529</v>
      </c>
      <c r="B1040" s="208" t="s">
        <v>2530</v>
      </c>
      <c r="C1040" s="203">
        <v>2277912964.0799999</v>
      </c>
      <c r="D1040" s="203">
        <v>730798874.07000005</v>
      </c>
      <c r="E1040" s="203">
        <v>670.91</v>
      </c>
      <c r="F1040" s="203">
        <v>730798203.15999997</v>
      </c>
      <c r="G1040" s="203">
        <v>3008711167.2399998</v>
      </c>
    </row>
    <row r="1041" spans="1:7">
      <c r="A1041" s="208" t="s">
        <v>2531</v>
      </c>
      <c r="B1041" s="208" t="s">
        <v>2532</v>
      </c>
      <c r="C1041" s="203">
        <v>2277912964.0799999</v>
      </c>
      <c r="D1041" s="203">
        <v>730798874.07000005</v>
      </c>
      <c r="E1041" s="203">
        <v>670.91</v>
      </c>
      <c r="F1041" s="203">
        <v>730798203.15999997</v>
      </c>
      <c r="G1041" s="203">
        <v>3008711167.2399998</v>
      </c>
    </row>
    <row r="1042" spans="1:7">
      <c r="A1042" s="208" t="s">
        <v>2533</v>
      </c>
      <c r="B1042" s="208" t="s">
        <v>2534</v>
      </c>
      <c r="C1042" s="203">
        <v>1525494350.1500001</v>
      </c>
      <c r="D1042" s="203">
        <v>503745976.41000003</v>
      </c>
      <c r="E1042" s="203">
        <v>0</v>
      </c>
      <c r="F1042" s="203">
        <v>503745976.41000003</v>
      </c>
      <c r="G1042" s="203">
        <v>2029240326.5599999</v>
      </c>
    </row>
    <row r="1043" spans="1:7">
      <c r="A1043" s="208" t="s">
        <v>2535</v>
      </c>
      <c r="B1043" s="208" t="s">
        <v>2536</v>
      </c>
      <c r="C1043" s="203">
        <v>493305631.85000002</v>
      </c>
      <c r="D1043" s="203">
        <v>164448853.56</v>
      </c>
      <c r="E1043" s="203">
        <v>0</v>
      </c>
      <c r="F1043" s="203">
        <v>164448853.56</v>
      </c>
      <c r="G1043" s="203">
        <v>657754485.40999997</v>
      </c>
    </row>
    <row r="1044" spans="1:7">
      <c r="A1044" s="208" t="s">
        <v>2537</v>
      </c>
      <c r="B1044" s="208" t="s">
        <v>2536</v>
      </c>
      <c r="C1044" s="203">
        <v>493305631.85000002</v>
      </c>
      <c r="D1044" s="203">
        <v>164448853.56</v>
      </c>
      <c r="E1044" s="203">
        <v>0</v>
      </c>
      <c r="F1044" s="203">
        <v>164448853.56</v>
      </c>
      <c r="G1044" s="203">
        <v>657754485.40999997</v>
      </c>
    </row>
    <row r="1045" spans="1:7">
      <c r="A1045" s="208" t="s">
        <v>2538</v>
      </c>
      <c r="B1045" s="208" t="s">
        <v>2536</v>
      </c>
      <c r="C1045" s="203">
        <v>493305631.85000002</v>
      </c>
      <c r="D1045" s="203">
        <v>164448853.56</v>
      </c>
      <c r="E1045" s="203">
        <v>0</v>
      </c>
      <c r="F1045" s="203">
        <v>164448853.56</v>
      </c>
      <c r="G1045" s="203">
        <v>657754485.40999997</v>
      </c>
    </row>
    <row r="1046" spans="1:7">
      <c r="A1046" s="208" t="s">
        <v>2539</v>
      </c>
      <c r="B1046" s="208" t="s">
        <v>2540</v>
      </c>
      <c r="C1046" s="203">
        <v>118405345.36</v>
      </c>
      <c r="D1046" s="203">
        <v>39468448.450000003</v>
      </c>
      <c r="E1046" s="203">
        <v>0</v>
      </c>
      <c r="F1046" s="203">
        <v>39468448.450000003</v>
      </c>
      <c r="G1046" s="203">
        <v>157873793.81</v>
      </c>
    </row>
    <row r="1047" spans="1:7">
      <c r="A1047" s="208" t="s">
        <v>2541</v>
      </c>
      <c r="B1047" s="208" t="s">
        <v>2542</v>
      </c>
      <c r="C1047" s="203">
        <v>374900286.49000001</v>
      </c>
      <c r="D1047" s="203">
        <v>124980405.11</v>
      </c>
      <c r="E1047" s="203">
        <v>0</v>
      </c>
      <c r="F1047" s="203">
        <v>124980405.11</v>
      </c>
      <c r="G1047" s="203">
        <v>499880691.60000002</v>
      </c>
    </row>
    <row r="1048" spans="1:7">
      <c r="A1048" s="208" t="s">
        <v>2543</v>
      </c>
      <c r="B1048" s="208" t="s">
        <v>2544</v>
      </c>
      <c r="C1048" s="203">
        <v>8454983.4399999995</v>
      </c>
      <c r="D1048" s="203">
        <v>2708094.41</v>
      </c>
      <c r="E1048" s="203">
        <v>0</v>
      </c>
      <c r="F1048" s="203">
        <v>2708094.41</v>
      </c>
      <c r="G1048" s="203">
        <v>11163077.85</v>
      </c>
    </row>
    <row r="1049" spans="1:7">
      <c r="A1049" s="208" t="s">
        <v>2545</v>
      </c>
      <c r="B1049" s="208" t="s">
        <v>2544</v>
      </c>
      <c r="C1049" s="203">
        <v>8454983.4399999995</v>
      </c>
      <c r="D1049" s="203">
        <v>2708094.41</v>
      </c>
      <c r="E1049" s="203">
        <v>0</v>
      </c>
      <c r="F1049" s="203">
        <v>2708094.41</v>
      </c>
      <c r="G1049" s="203">
        <v>11163077.85</v>
      </c>
    </row>
    <row r="1050" spans="1:7">
      <c r="A1050" s="208" t="s">
        <v>2546</v>
      </c>
      <c r="B1050" s="208" t="s">
        <v>2544</v>
      </c>
      <c r="C1050" s="203">
        <v>8454983.4399999995</v>
      </c>
      <c r="D1050" s="203">
        <v>2708094.41</v>
      </c>
      <c r="E1050" s="203">
        <v>0</v>
      </c>
      <c r="F1050" s="203">
        <v>2708094.41</v>
      </c>
      <c r="G1050" s="203">
        <v>11163077.85</v>
      </c>
    </row>
    <row r="1051" spans="1:7">
      <c r="A1051" s="208" t="s">
        <v>2547</v>
      </c>
      <c r="B1051" s="208" t="s">
        <v>2548</v>
      </c>
      <c r="C1051" s="203">
        <v>8454983.4399999995</v>
      </c>
      <c r="D1051" s="203">
        <v>2708094.41</v>
      </c>
      <c r="E1051" s="203">
        <v>0</v>
      </c>
      <c r="F1051" s="203">
        <v>2708094.41</v>
      </c>
      <c r="G1051" s="203">
        <v>11163077.85</v>
      </c>
    </row>
    <row r="1052" spans="1:7">
      <c r="A1052" s="208" t="s">
        <v>2549</v>
      </c>
      <c r="B1052" s="208" t="s">
        <v>2550</v>
      </c>
      <c r="C1052" s="203">
        <v>269315486.69</v>
      </c>
      <c r="D1052" s="203">
        <v>86595877.950000003</v>
      </c>
      <c r="E1052" s="203">
        <v>0</v>
      </c>
      <c r="F1052" s="203">
        <v>86595877.950000003</v>
      </c>
      <c r="G1052" s="203">
        <v>355911364.63999999</v>
      </c>
    </row>
    <row r="1053" spans="1:7">
      <c r="A1053" s="208" t="s">
        <v>2551</v>
      </c>
      <c r="B1053" s="208" t="s">
        <v>2550</v>
      </c>
      <c r="C1053" s="203">
        <v>269315486.69</v>
      </c>
      <c r="D1053" s="203">
        <v>86595877.950000003</v>
      </c>
      <c r="E1053" s="203">
        <v>0</v>
      </c>
      <c r="F1053" s="203">
        <v>86595877.950000003</v>
      </c>
      <c r="G1053" s="203">
        <v>355911364.63999999</v>
      </c>
    </row>
    <row r="1054" spans="1:7">
      <c r="A1054" s="208" t="s">
        <v>2552</v>
      </c>
      <c r="B1054" s="208" t="s">
        <v>2550</v>
      </c>
      <c r="C1054" s="203">
        <v>269315486.69</v>
      </c>
      <c r="D1054" s="203">
        <v>86595877.950000003</v>
      </c>
      <c r="E1054" s="203">
        <v>0</v>
      </c>
      <c r="F1054" s="203">
        <v>86595877.950000003</v>
      </c>
      <c r="G1054" s="203">
        <v>355911364.63999999</v>
      </c>
    </row>
    <row r="1055" spans="1:7">
      <c r="A1055" s="208" t="s">
        <v>2553</v>
      </c>
      <c r="B1055" s="208" t="s">
        <v>2554</v>
      </c>
      <c r="C1055" s="203">
        <v>14035146</v>
      </c>
      <c r="D1055" s="203">
        <v>4775921.2300000004</v>
      </c>
      <c r="E1055" s="203">
        <v>0</v>
      </c>
      <c r="F1055" s="203">
        <v>4775921.2300000004</v>
      </c>
      <c r="G1055" s="203">
        <v>18811067.23</v>
      </c>
    </row>
    <row r="1056" spans="1:7">
      <c r="A1056" s="208" t="s">
        <v>2555</v>
      </c>
      <c r="B1056" s="208" t="s">
        <v>2556</v>
      </c>
      <c r="C1056" s="203">
        <v>251336653.56999999</v>
      </c>
      <c r="D1056" s="203">
        <v>80570625.209999993</v>
      </c>
      <c r="E1056" s="203">
        <v>0</v>
      </c>
      <c r="F1056" s="203">
        <v>80570625.209999993</v>
      </c>
      <c r="G1056" s="203">
        <v>331907278.77999997</v>
      </c>
    </row>
    <row r="1057" spans="1:7">
      <c r="A1057" s="208" t="s">
        <v>2557</v>
      </c>
      <c r="B1057" s="208" t="s">
        <v>2558</v>
      </c>
      <c r="C1057" s="203">
        <v>236673.38</v>
      </c>
      <c r="D1057" s="203">
        <v>78891.12</v>
      </c>
      <c r="E1057" s="203">
        <v>0</v>
      </c>
      <c r="F1057" s="203">
        <v>78891.12</v>
      </c>
      <c r="G1057" s="203">
        <v>315564.5</v>
      </c>
    </row>
    <row r="1058" spans="1:7">
      <c r="A1058" s="208" t="s">
        <v>2559</v>
      </c>
      <c r="B1058" s="208" t="s">
        <v>2560</v>
      </c>
      <c r="C1058" s="203">
        <v>1297102.03</v>
      </c>
      <c r="D1058" s="203">
        <v>443157.1</v>
      </c>
      <c r="E1058" s="203">
        <v>0</v>
      </c>
      <c r="F1058" s="203">
        <v>443157.1</v>
      </c>
      <c r="G1058" s="203">
        <v>1740259.13</v>
      </c>
    </row>
    <row r="1059" spans="1:7">
      <c r="A1059" s="208" t="s">
        <v>2561</v>
      </c>
      <c r="B1059" s="208" t="s">
        <v>2562</v>
      </c>
      <c r="C1059" s="203">
        <v>2324316.2000000002</v>
      </c>
      <c r="D1059" s="203">
        <v>698751.46</v>
      </c>
      <c r="E1059" s="203">
        <v>0</v>
      </c>
      <c r="F1059" s="203">
        <v>698751.46</v>
      </c>
      <c r="G1059" s="203">
        <v>3023067.66</v>
      </c>
    </row>
    <row r="1060" spans="1:7">
      <c r="A1060" s="208" t="s">
        <v>2563</v>
      </c>
      <c r="B1060" s="208" t="s">
        <v>2564</v>
      </c>
      <c r="C1060" s="203">
        <v>85595.51</v>
      </c>
      <c r="D1060" s="203">
        <v>28531.83</v>
      </c>
      <c r="E1060" s="203">
        <v>0</v>
      </c>
      <c r="F1060" s="203">
        <v>28531.83</v>
      </c>
      <c r="G1060" s="203">
        <v>114127.34</v>
      </c>
    </row>
    <row r="1061" spans="1:7">
      <c r="A1061" s="208" t="s">
        <v>2565</v>
      </c>
      <c r="B1061" s="208" t="s">
        <v>2566</v>
      </c>
      <c r="C1061" s="203">
        <v>153824507.80000001</v>
      </c>
      <c r="D1061" s="203">
        <v>50407354.950000003</v>
      </c>
      <c r="E1061" s="203">
        <v>0</v>
      </c>
      <c r="F1061" s="203">
        <v>50407354.950000003</v>
      </c>
      <c r="G1061" s="203">
        <v>204231862.75</v>
      </c>
    </row>
    <row r="1062" spans="1:7">
      <c r="A1062" s="208" t="s">
        <v>2567</v>
      </c>
      <c r="B1062" s="208" t="s">
        <v>2566</v>
      </c>
      <c r="C1062" s="203">
        <v>153824507.80000001</v>
      </c>
      <c r="D1062" s="203">
        <v>50407354.950000003</v>
      </c>
      <c r="E1062" s="203">
        <v>0</v>
      </c>
      <c r="F1062" s="203">
        <v>50407354.950000003</v>
      </c>
      <c r="G1062" s="203">
        <v>204231862.75</v>
      </c>
    </row>
    <row r="1063" spans="1:7">
      <c r="A1063" s="208" t="s">
        <v>2568</v>
      </c>
      <c r="B1063" s="208" t="s">
        <v>2566</v>
      </c>
      <c r="C1063" s="203">
        <v>153824507.80000001</v>
      </c>
      <c r="D1063" s="203">
        <v>50407354.950000003</v>
      </c>
      <c r="E1063" s="203">
        <v>0</v>
      </c>
      <c r="F1063" s="203">
        <v>50407354.950000003</v>
      </c>
      <c r="G1063" s="203">
        <v>204231862.75</v>
      </c>
    </row>
    <row r="1064" spans="1:7">
      <c r="A1064" s="208" t="s">
        <v>2569</v>
      </c>
      <c r="B1064" s="208" t="s">
        <v>2566</v>
      </c>
      <c r="C1064" s="203">
        <v>153824507.80000001</v>
      </c>
      <c r="D1064" s="203">
        <v>50407354.950000003</v>
      </c>
      <c r="E1064" s="203">
        <v>0</v>
      </c>
      <c r="F1064" s="203">
        <v>50407354.950000003</v>
      </c>
      <c r="G1064" s="203">
        <v>204231862.75</v>
      </c>
    </row>
    <row r="1065" spans="1:7">
      <c r="A1065" s="208" t="s">
        <v>2570</v>
      </c>
      <c r="B1065" s="208" t="s">
        <v>2571</v>
      </c>
      <c r="C1065" s="203">
        <v>152296116.66</v>
      </c>
      <c r="D1065" s="203">
        <v>50694229.43</v>
      </c>
      <c r="E1065" s="203">
        <v>0</v>
      </c>
      <c r="F1065" s="203">
        <v>50694229.43</v>
      </c>
      <c r="G1065" s="203">
        <v>202990346.09</v>
      </c>
    </row>
    <row r="1066" spans="1:7">
      <c r="A1066" s="208" t="s">
        <v>2572</v>
      </c>
      <c r="B1066" s="208" t="s">
        <v>2571</v>
      </c>
      <c r="C1066" s="203">
        <v>152296116.66</v>
      </c>
      <c r="D1066" s="203">
        <v>50694229.43</v>
      </c>
      <c r="E1066" s="203">
        <v>0</v>
      </c>
      <c r="F1066" s="203">
        <v>50694229.43</v>
      </c>
      <c r="G1066" s="203">
        <v>202990346.09</v>
      </c>
    </row>
    <row r="1067" spans="1:7">
      <c r="A1067" s="208" t="s">
        <v>2573</v>
      </c>
      <c r="B1067" s="208" t="s">
        <v>2571</v>
      </c>
      <c r="C1067" s="203">
        <v>152296116.66</v>
      </c>
      <c r="D1067" s="203">
        <v>50694229.43</v>
      </c>
      <c r="E1067" s="203">
        <v>0</v>
      </c>
      <c r="F1067" s="203">
        <v>50694229.43</v>
      </c>
      <c r="G1067" s="203">
        <v>202990346.09</v>
      </c>
    </row>
    <row r="1068" spans="1:7">
      <c r="A1068" s="208" t="s">
        <v>2574</v>
      </c>
      <c r="B1068" s="208" t="s">
        <v>2575</v>
      </c>
      <c r="C1068" s="203">
        <v>152296116.66</v>
      </c>
      <c r="D1068" s="203">
        <v>50694229.43</v>
      </c>
      <c r="E1068" s="203">
        <v>0</v>
      </c>
      <c r="F1068" s="203">
        <v>50694229.43</v>
      </c>
      <c r="G1068" s="203">
        <v>202990346.09</v>
      </c>
    </row>
    <row r="1069" spans="1:7">
      <c r="A1069" s="208" t="s">
        <v>2576</v>
      </c>
      <c r="B1069" s="208" t="s">
        <v>2577</v>
      </c>
      <c r="C1069" s="203">
        <v>284284524.25999999</v>
      </c>
      <c r="D1069" s="203">
        <v>94693220.849999994</v>
      </c>
      <c r="E1069" s="203">
        <v>0</v>
      </c>
      <c r="F1069" s="203">
        <v>94693220.849999994</v>
      </c>
      <c r="G1069" s="203">
        <v>378977745.11000001</v>
      </c>
    </row>
    <row r="1070" spans="1:7">
      <c r="A1070" s="208" t="s">
        <v>2578</v>
      </c>
      <c r="B1070" s="208" t="s">
        <v>2577</v>
      </c>
      <c r="C1070" s="203">
        <v>284284524.25999999</v>
      </c>
      <c r="D1070" s="203">
        <v>94693220.849999994</v>
      </c>
      <c r="E1070" s="203">
        <v>0</v>
      </c>
      <c r="F1070" s="203">
        <v>94693220.849999994</v>
      </c>
      <c r="G1070" s="203">
        <v>378977745.11000001</v>
      </c>
    </row>
    <row r="1071" spans="1:7">
      <c r="A1071" s="208" t="s">
        <v>2579</v>
      </c>
      <c r="B1071" s="208" t="s">
        <v>2577</v>
      </c>
      <c r="C1071" s="203">
        <v>284284524.25999999</v>
      </c>
      <c r="D1071" s="203">
        <v>94693220.849999994</v>
      </c>
      <c r="E1071" s="203">
        <v>0</v>
      </c>
      <c r="F1071" s="203">
        <v>94693220.849999994</v>
      </c>
      <c r="G1071" s="203">
        <v>378977745.11000001</v>
      </c>
    </row>
    <row r="1072" spans="1:7">
      <c r="A1072" s="208" t="s">
        <v>2580</v>
      </c>
      <c r="B1072" s="208" t="s">
        <v>2577</v>
      </c>
      <c r="C1072" s="203">
        <v>284284524.25999999</v>
      </c>
      <c r="D1072" s="203">
        <v>94693220.849999994</v>
      </c>
      <c r="E1072" s="203">
        <v>0</v>
      </c>
      <c r="F1072" s="203">
        <v>94693220.849999994</v>
      </c>
      <c r="G1072" s="203">
        <v>378977745.11000001</v>
      </c>
    </row>
    <row r="1073" spans="1:7">
      <c r="A1073" s="208" t="s">
        <v>2581</v>
      </c>
      <c r="B1073" s="208" t="s">
        <v>2582</v>
      </c>
      <c r="C1073" s="203">
        <v>65939327.829999998</v>
      </c>
      <c r="D1073" s="203">
        <v>22594174.620000001</v>
      </c>
      <c r="E1073" s="203">
        <v>0</v>
      </c>
      <c r="F1073" s="203">
        <v>22594174.620000001</v>
      </c>
      <c r="G1073" s="203">
        <v>88533502.450000003</v>
      </c>
    </row>
    <row r="1074" spans="1:7">
      <c r="A1074" s="208" t="s">
        <v>2583</v>
      </c>
      <c r="B1074" s="208" t="s">
        <v>2582</v>
      </c>
      <c r="C1074" s="203">
        <v>65939327.829999998</v>
      </c>
      <c r="D1074" s="203">
        <v>22594174.620000001</v>
      </c>
      <c r="E1074" s="203">
        <v>0</v>
      </c>
      <c r="F1074" s="203">
        <v>22594174.620000001</v>
      </c>
      <c r="G1074" s="203">
        <v>88533502.450000003</v>
      </c>
    </row>
    <row r="1075" spans="1:7">
      <c r="A1075" s="208" t="s">
        <v>2584</v>
      </c>
      <c r="B1075" s="208" t="s">
        <v>2582</v>
      </c>
      <c r="C1075" s="203">
        <v>65939327.829999998</v>
      </c>
      <c r="D1075" s="203">
        <v>22594174.620000001</v>
      </c>
      <c r="E1075" s="203">
        <v>0</v>
      </c>
      <c r="F1075" s="203">
        <v>22594174.620000001</v>
      </c>
      <c r="G1075" s="203">
        <v>88533502.450000003</v>
      </c>
    </row>
    <row r="1076" spans="1:7">
      <c r="A1076" s="208" t="s">
        <v>2585</v>
      </c>
      <c r="B1076" s="208" t="s">
        <v>2582</v>
      </c>
      <c r="C1076" s="203">
        <v>65939327.829999998</v>
      </c>
      <c r="D1076" s="203">
        <v>22594174.620000001</v>
      </c>
      <c r="E1076" s="203">
        <v>0</v>
      </c>
      <c r="F1076" s="203">
        <v>22594174.620000001</v>
      </c>
      <c r="G1076" s="203">
        <v>88533502.450000003</v>
      </c>
    </row>
    <row r="1077" spans="1:7">
      <c r="A1077" s="208" t="s">
        <v>2586</v>
      </c>
      <c r="B1077" s="208" t="s">
        <v>2587</v>
      </c>
      <c r="C1077" s="203">
        <v>7233369.1500000004</v>
      </c>
      <c r="D1077" s="203">
        <v>2303432.34</v>
      </c>
      <c r="E1077" s="203">
        <v>0</v>
      </c>
      <c r="F1077" s="203">
        <v>2303432.34</v>
      </c>
      <c r="G1077" s="203">
        <v>9536801.4900000002</v>
      </c>
    </row>
    <row r="1078" spans="1:7">
      <c r="A1078" s="208" t="s">
        <v>2588</v>
      </c>
      <c r="B1078" s="208" t="s">
        <v>2587</v>
      </c>
      <c r="C1078" s="203">
        <v>7233369.1500000004</v>
      </c>
      <c r="D1078" s="203">
        <v>2303432.34</v>
      </c>
      <c r="E1078" s="203">
        <v>0</v>
      </c>
      <c r="F1078" s="203">
        <v>2303432.34</v>
      </c>
      <c r="G1078" s="203">
        <v>9536801.4900000002</v>
      </c>
    </row>
    <row r="1079" spans="1:7">
      <c r="A1079" s="208" t="s">
        <v>2589</v>
      </c>
      <c r="B1079" s="208" t="s">
        <v>2587</v>
      </c>
      <c r="C1079" s="203">
        <v>7233369.1500000004</v>
      </c>
      <c r="D1079" s="203">
        <v>2303432.34</v>
      </c>
      <c r="E1079" s="203">
        <v>0</v>
      </c>
      <c r="F1079" s="203">
        <v>2303432.34</v>
      </c>
      <c r="G1079" s="203">
        <v>9536801.4900000002</v>
      </c>
    </row>
    <row r="1080" spans="1:7">
      <c r="A1080" s="208" t="s">
        <v>2590</v>
      </c>
      <c r="B1080" s="208" t="s">
        <v>2587</v>
      </c>
      <c r="C1080" s="203">
        <v>7233369.1500000004</v>
      </c>
      <c r="D1080" s="203">
        <v>2303432.34</v>
      </c>
      <c r="E1080" s="203">
        <v>0</v>
      </c>
      <c r="F1080" s="203">
        <v>2303432.34</v>
      </c>
      <c r="G1080" s="203">
        <v>9536801.4900000002</v>
      </c>
    </row>
    <row r="1081" spans="1:7">
      <c r="A1081" s="208" t="s">
        <v>2591</v>
      </c>
      <c r="B1081" s="208" t="s">
        <v>2592</v>
      </c>
      <c r="C1081" s="203">
        <v>1590105.2</v>
      </c>
      <c r="D1081" s="203">
        <v>553418.63</v>
      </c>
      <c r="E1081" s="203">
        <v>0</v>
      </c>
      <c r="F1081" s="203">
        <v>553418.63</v>
      </c>
      <c r="G1081" s="203">
        <v>2143523.83</v>
      </c>
    </row>
    <row r="1082" spans="1:7">
      <c r="A1082" s="208" t="s">
        <v>2593</v>
      </c>
      <c r="B1082" s="208" t="s">
        <v>2592</v>
      </c>
      <c r="C1082" s="203">
        <v>1590105.2</v>
      </c>
      <c r="D1082" s="203">
        <v>553418.63</v>
      </c>
      <c r="E1082" s="203">
        <v>0</v>
      </c>
      <c r="F1082" s="203">
        <v>553418.63</v>
      </c>
      <c r="G1082" s="203">
        <v>2143523.83</v>
      </c>
    </row>
    <row r="1083" spans="1:7">
      <c r="A1083" s="208" t="s">
        <v>2594</v>
      </c>
      <c r="B1083" s="208" t="s">
        <v>2592</v>
      </c>
      <c r="C1083" s="203">
        <v>1590105.2</v>
      </c>
      <c r="D1083" s="203">
        <v>553418.63</v>
      </c>
      <c r="E1083" s="203">
        <v>0</v>
      </c>
      <c r="F1083" s="203">
        <v>553418.63</v>
      </c>
      <c r="G1083" s="203">
        <v>2143523.83</v>
      </c>
    </row>
    <row r="1084" spans="1:7">
      <c r="A1084" s="208" t="s">
        <v>2595</v>
      </c>
      <c r="B1084" s="208" t="s">
        <v>2596</v>
      </c>
      <c r="C1084" s="203">
        <v>1590105.2</v>
      </c>
      <c r="D1084" s="203">
        <v>553418.63</v>
      </c>
      <c r="E1084" s="203">
        <v>0</v>
      </c>
      <c r="F1084" s="203">
        <v>553418.63</v>
      </c>
      <c r="G1084" s="203">
        <v>2143523.83</v>
      </c>
    </row>
    <row r="1085" spans="1:7">
      <c r="A1085" s="208" t="s">
        <v>2597</v>
      </c>
      <c r="B1085" s="208" t="s">
        <v>2598</v>
      </c>
      <c r="C1085" s="203">
        <v>89250297.269999996</v>
      </c>
      <c r="D1085" s="203">
        <v>28747319.670000002</v>
      </c>
      <c r="E1085" s="203">
        <v>0</v>
      </c>
      <c r="F1085" s="203">
        <v>28747319.670000002</v>
      </c>
      <c r="G1085" s="203">
        <v>117997616.94</v>
      </c>
    </row>
    <row r="1086" spans="1:7">
      <c r="A1086" s="208" t="s">
        <v>2599</v>
      </c>
      <c r="B1086" s="208" t="s">
        <v>2598</v>
      </c>
      <c r="C1086" s="203">
        <v>89250297.269999996</v>
      </c>
      <c r="D1086" s="203">
        <v>28747319.670000002</v>
      </c>
      <c r="E1086" s="203">
        <v>0</v>
      </c>
      <c r="F1086" s="203">
        <v>28747319.670000002</v>
      </c>
      <c r="G1086" s="203">
        <v>117997616.94</v>
      </c>
    </row>
    <row r="1087" spans="1:7">
      <c r="A1087" s="208" t="s">
        <v>2600</v>
      </c>
      <c r="B1087" s="208" t="s">
        <v>2598</v>
      </c>
      <c r="C1087" s="203">
        <v>89250297.269999996</v>
      </c>
      <c r="D1087" s="203">
        <v>28747319.670000002</v>
      </c>
      <c r="E1087" s="203">
        <v>0</v>
      </c>
      <c r="F1087" s="203">
        <v>28747319.670000002</v>
      </c>
      <c r="G1087" s="203">
        <v>117997616.94</v>
      </c>
    </row>
    <row r="1088" spans="1:7">
      <c r="A1088" s="208" t="s">
        <v>2601</v>
      </c>
      <c r="B1088" s="208" t="s">
        <v>2598</v>
      </c>
      <c r="C1088" s="203">
        <v>58049204.210000001</v>
      </c>
      <c r="D1088" s="203">
        <v>18700483.52</v>
      </c>
      <c r="E1088" s="203">
        <v>0</v>
      </c>
      <c r="F1088" s="203">
        <v>18700483.52</v>
      </c>
      <c r="G1088" s="203">
        <v>76749687.730000004</v>
      </c>
    </row>
    <row r="1089" spans="1:7">
      <c r="A1089" s="208" t="s">
        <v>2602</v>
      </c>
      <c r="B1089" s="208" t="s">
        <v>2603</v>
      </c>
      <c r="C1089" s="203">
        <v>138.66</v>
      </c>
      <c r="D1089" s="203">
        <v>46.22</v>
      </c>
      <c r="E1089" s="203">
        <v>0</v>
      </c>
      <c r="F1089" s="203">
        <v>46.22</v>
      </c>
      <c r="G1089" s="203">
        <v>184.88</v>
      </c>
    </row>
    <row r="1090" spans="1:7">
      <c r="A1090" s="208" t="s">
        <v>2604</v>
      </c>
      <c r="B1090" s="208" t="s">
        <v>2605</v>
      </c>
      <c r="C1090" s="203">
        <v>678.08</v>
      </c>
      <c r="D1090" s="203">
        <v>7.53</v>
      </c>
      <c r="E1090" s="203">
        <v>0</v>
      </c>
      <c r="F1090" s="203">
        <v>7.53</v>
      </c>
      <c r="G1090" s="203">
        <v>685.61</v>
      </c>
    </row>
    <row r="1091" spans="1:7">
      <c r="A1091" s="208" t="s">
        <v>2606</v>
      </c>
      <c r="B1091" s="208" t="s">
        <v>2607</v>
      </c>
      <c r="C1091" s="203">
        <v>741199.75</v>
      </c>
      <c r="D1091" s="203">
        <v>248615</v>
      </c>
      <c r="E1091" s="203">
        <v>0</v>
      </c>
      <c r="F1091" s="203">
        <v>248615</v>
      </c>
      <c r="G1091" s="203">
        <v>989814.75</v>
      </c>
    </row>
    <row r="1092" spans="1:7">
      <c r="A1092" s="208" t="s">
        <v>2608</v>
      </c>
      <c r="B1092" s="208" t="s">
        <v>2609</v>
      </c>
      <c r="C1092" s="203">
        <v>10914586.640000001</v>
      </c>
      <c r="D1092" s="203">
        <v>3663003.85</v>
      </c>
      <c r="E1092" s="203">
        <v>0</v>
      </c>
      <c r="F1092" s="203">
        <v>3663003.85</v>
      </c>
      <c r="G1092" s="203">
        <v>14577590.49</v>
      </c>
    </row>
    <row r="1093" spans="1:7">
      <c r="A1093" s="208" t="s">
        <v>2610</v>
      </c>
      <c r="B1093" s="208" t="s">
        <v>2611</v>
      </c>
      <c r="C1093" s="203">
        <v>542.94000000000005</v>
      </c>
      <c r="D1093" s="203">
        <v>180.98</v>
      </c>
      <c r="E1093" s="203">
        <v>0</v>
      </c>
      <c r="F1093" s="203">
        <v>180.98</v>
      </c>
      <c r="G1093" s="203">
        <v>723.92</v>
      </c>
    </row>
    <row r="1094" spans="1:7">
      <c r="A1094" s="208" t="s">
        <v>2612</v>
      </c>
      <c r="B1094" s="208" t="s">
        <v>2613</v>
      </c>
      <c r="C1094" s="203">
        <v>46461.2</v>
      </c>
      <c r="D1094" s="203">
        <v>12135.08</v>
      </c>
      <c r="E1094" s="203">
        <v>0</v>
      </c>
      <c r="F1094" s="203">
        <v>12135.08</v>
      </c>
      <c r="G1094" s="203">
        <v>58596.28</v>
      </c>
    </row>
    <row r="1095" spans="1:7">
      <c r="A1095" s="208" t="s">
        <v>2614</v>
      </c>
      <c r="B1095" s="208" t="s">
        <v>2615</v>
      </c>
      <c r="C1095" s="203">
        <v>440534.39</v>
      </c>
      <c r="D1095" s="203">
        <v>8906.1299999999992</v>
      </c>
      <c r="E1095" s="203">
        <v>0</v>
      </c>
      <c r="F1095" s="203">
        <v>8906.1299999999992</v>
      </c>
      <c r="G1095" s="203">
        <v>449440.52</v>
      </c>
    </row>
    <row r="1096" spans="1:7">
      <c r="A1096" s="208" t="s">
        <v>2616</v>
      </c>
      <c r="B1096" s="208" t="s">
        <v>2617</v>
      </c>
      <c r="C1096" s="203">
        <v>4804216.83</v>
      </c>
      <c r="D1096" s="203">
        <v>1541271.92</v>
      </c>
      <c r="E1096" s="203">
        <v>0</v>
      </c>
      <c r="F1096" s="203">
        <v>1541271.92</v>
      </c>
      <c r="G1096" s="203">
        <v>6345488.75</v>
      </c>
    </row>
    <row r="1097" spans="1:7">
      <c r="A1097" s="208" t="s">
        <v>2618</v>
      </c>
      <c r="B1097" s="208" t="s">
        <v>2619</v>
      </c>
      <c r="C1097" s="203">
        <v>1585531.33</v>
      </c>
      <c r="D1097" s="203">
        <v>413439.81</v>
      </c>
      <c r="E1097" s="203">
        <v>0</v>
      </c>
      <c r="F1097" s="203">
        <v>413439.81</v>
      </c>
      <c r="G1097" s="203">
        <v>1998971.14</v>
      </c>
    </row>
    <row r="1098" spans="1:7">
      <c r="A1098" s="208" t="s">
        <v>2620</v>
      </c>
      <c r="B1098" s="208" t="s">
        <v>2621</v>
      </c>
      <c r="C1098" s="203">
        <v>1939563.34</v>
      </c>
      <c r="D1098" s="203">
        <v>662553.43000000005</v>
      </c>
      <c r="E1098" s="203">
        <v>0</v>
      </c>
      <c r="F1098" s="203">
        <v>662553.43000000005</v>
      </c>
      <c r="G1098" s="203">
        <v>2602116.77</v>
      </c>
    </row>
    <row r="1099" spans="1:7">
      <c r="A1099" s="208" t="s">
        <v>2622</v>
      </c>
      <c r="B1099" s="208" t="s">
        <v>2623</v>
      </c>
      <c r="C1099" s="203">
        <v>236362.45</v>
      </c>
      <c r="D1099" s="203">
        <v>73099.23</v>
      </c>
      <c r="E1099" s="203">
        <v>0</v>
      </c>
      <c r="F1099" s="203">
        <v>73099.23</v>
      </c>
      <c r="G1099" s="203">
        <v>309461.68</v>
      </c>
    </row>
    <row r="1100" spans="1:7">
      <c r="A1100" s="208" t="s">
        <v>2624</v>
      </c>
      <c r="B1100" s="208" t="s">
        <v>2625</v>
      </c>
      <c r="C1100" s="203">
        <v>9961.64</v>
      </c>
      <c r="D1100" s="203">
        <v>3320.55</v>
      </c>
      <c r="E1100" s="203">
        <v>0</v>
      </c>
      <c r="F1100" s="203">
        <v>3320.55</v>
      </c>
      <c r="G1100" s="203">
        <v>13282.19</v>
      </c>
    </row>
    <row r="1101" spans="1:7">
      <c r="A1101" s="208" t="s">
        <v>2626</v>
      </c>
      <c r="B1101" s="208" t="s">
        <v>2627</v>
      </c>
      <c r="C1101" s="203">
        <v>69348.7</v>
      </c>
      <c r="D1101" s="203">
        <v>18365.919999999998</v>
      </c>
      <c r="E1101" s="203">
        <v>0</v>
      </c>
      <c r="F1101" s="203">
        <v>18365.919999999998</v>
      </c>
      <c r="G1101" s="203">
        <v>87714.62</v>
      </c>
    </row>
    <row r="1102" spans="1:7">
      <c r="A1102" s="208" t="s">
        <v>2628</v>
      </c>
      <c r="B1102" s="208" t="s">
        <v>2629</v>
      </c>
      <c r="C1102" s="203">
        <v>7397.27</v>
      </c>
      <c r="D1102" s="203">
        <v>2465.75</v>
      </c>
      <c r="E1102" s="203">
        <v>0</v>
      </c>
      <c r="F1102" s="203">
        <v>2465.75</v>
      </c>
      <c r="G1102" s="203">
        <v>9863.02</v>
      </c>
    </row>
    <row r="1103" spans="1:7">
      <c r="A1103" s="208" t="s">
        <v>2630</v>
      </c>
      <c r="B1103" s="208" t="s">
        <v>2631</v>
      </c>
      <c r="C1103" s="203">
        <v>7193365.3700000001</v>
      </c>
      <c r="D1103" s="203">
        <v>2334592.3199999998</v>
      </c>
      <c r="E1103" s="203">
        <v>0</v>
      </c>
      <c r="F1103" s="203">
        <v>2334592.3199999998</v>
      </c>
      <c r="G1103" s="203">
        <v>9527957.6899999995</v>
      </c>
    </row>
    <row r="1104" spans="1:7">
      <c r="A1104" s="208" t="s">
        <v>2632</v>
      </c>
      <c r="B1104" s="208" t="s">
        <v>2633</v>
      </c>
      <c r="C1104" s="203">
        <v>8955.7999999999993</v>
      </c>
      <c r="D1104" s="203">
        <v>2199.65</v>
      </c>
      <c r="E1104" s="203">
        <v>0</v>
      </c>
      <c r="F1104" s="203">
        <v>2199.65</v>
      </c>
      <c r="G1104" s="203">
        <v>11155.45</v>
      </c>
    </row>
    <row r="1105" spans="1:7">
      <c r="A1105" s="208" t="s">
        <v>2634</v>
      </c>
      <c r="B1105" s="208" t="s">
        <v>2635</v>
      </c>
      <c r="C1105" s="203">
        <v>2941092.08</v>
      </c>
      <c r="D1105" s="203">
        <v>977589.55</v>
      </c>
      <c r="E1105" s="203">
        <v>0</v>
      </c>
      <c r="F1105" s="203">
        <v>977589.55</v>
      </c>
      <c r="G1105" s="203">
        <v>3918681.63</v>
      </c>
    </row>
    <row r="1106" spans="1:7">
      <c r="A1106" s="208" t="s">
        <v>2636</v>
      </c>
      <c r="B1106" s="208" t="s">
        <v>2637</v>
      </c>
      <c r="C1106" s="203">
        <v>261156.59</v>
      </c>
      <c r="D1106" s="203">
        <v>85043.23</v>
      </c>
      <c r="E1106" s="203">
        <v>0</v>
      </c>
      <c r="F1106" s="203">
        <v>85043.23</v>
      </c>
      <c r="G1106" s="203">
        <v>346199.82</v>
      </c>
    </row>
    <row r="1107" spans="1:7">
      <c r="A1107" s="208" t="s">
        <v>2638</v>
      </c>
      <c r="B1107" s="208" t="s">
        <v>2639</v>
      </c>
      <c r="C1107" s="203">
        <v>752418613.92999995</v>
      </c>
      <c r="D1107" s="203">
        <v>227052897.66</v>
      </c>
      <c r="E1107" s="203">
        <v>670.91</v>
      </c>
      <c r="F1107" s="203">
        <v>227052226.75</v>
      </c>
      <c r="G1107" s="203">
        <v>979470840.67999995</v>
      </c>
    </row>
    <row r="1108" spans="1:7">
      <c r="A1108" s="208" t="s">
        <v>2640</v>
      </c>
      <c r="B1108" s="208" t="s">
        <v>2641</v>
      </c>
      <c r="C1108" s="203">
        <v>752418613.92999995</v>
      </c>
      <c r="D1108" s="203">
        <v>227052897.66</v>
      </c>
      <c r="E1108" s="203">
        <v>670.91</v>
      </c>
      <c r="F1108" s="203">
        <v>227052226.75</v>
      </c>
      <c r="G1108" s="203">
        <v>979470840.67999995</v>
      </c>
    </row>
    <row r="1109" spans="1:7">
      <c r="A1109" s="208" t="s">
        <v>2642</v>
      </c>
      <c r="B1109" s="208" t="s">
        <v>2643</v>
      </c>
      <c r="C1109" s="203">
        <v>752418613.92999995</v>
      </c>
      <c r="D1109" s="203">
        <v>227052897.66</v>
      </c>
      <c r="E1109" s="203">
        <v>670.91</v>
      </c>
      <c r="F1109" s="203">
        <v>227052226.75</v>
      </c>
      <c r="G1109" s="203">
        <v>979470840.67999995</v>
      </c>
    </row>
    <row r="1110" spans="1:7">
      <c r="A1110" s="208" t="s">
        <v>2644</v>
      </c>
      <c r="B1110" s="208" t="s">
        <v>2643</v>
      </c>
      <c r="C1110" s="203">
        <v>752418613.92999995</v>
      </c>
      <c r="D1110" s="203">
        <v>227052897.66</v>
      </c>
      <c r="E1110" s="203">
        <v>670.91</v>
      </c>
      <c r="F1110" s="203">
        <v>227052226.75</v>
      </c>
      <c r="G1110" s="203">
        <v>979470840.67999995</v>
      </c>
    </row>
    <row r="1111" spans="1:7">
      <c r="A1111" s="208" t="s">
        <v>2645</v>
      </c>
      <c r="B1111" s="208" t="s">
        <v>2646</v>
      </c>
      <c r="C1111" s="203">
        <v>275117640.61000001</v>
      </c>
      <c r="D1111" s="203">
        <v>72926224.900000006</v>
      </c>
      <c r="E1111" s="203">
        <v>670.91</v>
      </c>
      <c r="F1111" s="203">
        <v>72925553.989999995</v>
      </c>
      <c r="G1111" s="203">
        <v>348043194.60000002</v>
      </c>
    </row>
    <row r="1112" spans="1:7">
      <c r="A1112" s="208" t="s">
        <v>2647</v>
      </c>
      <c r="B1112" s="208" t="s">
        <v>2648</v>
      </c>
      <c r="C1112" s="203">
        <v>477300973.31999999</v>
      </c>
      <c r="D1112" s="203">
        <v>154126672.75999999</v>
      </c>
      <c r="E1112" s="203">
        <v>0</v>
      </c>
      <c r="F1112" s="203">
        <v>154126672.75999999</v>
      </c>
      <c r="G1112" s="203">
        <v>631427646.08000004</v>
      </c>
    </row>
    <row r="1113" spans="1:7">
      <c r="A1113" s="208" t="s">
        <v>2899</v>
      </c>
      <c r="B1113" s="208" t="s">
        <v>2900</v>
      </c>
      <c r="C1113" s="203">
        <v>869024.28</v>
      </c>
      <c r="D1113" s="203">
        <v>0</v>
      </c>
      <c r="E1113" s="203">
        <v>0</v>
      </c>
      <c r="F1113" s="203">
        <v>0</v>
      </c>
      <c r="G1113" s="203">
        <v>869024.28</v>
      </c>
    </row>
    <row r="1114" spans="1:7">
      <c r="A1114" s="208" t="s">
        <v>2901</v>
      </c>
      <c r="B1114" s="208" t="s">
        <v>2902</v>
      </c>
      <c r="C1114" s="203">
        <v>869024.28</v>
      </c>
      <c r="D1114" s="203">
        <v>0</v>
      </c>
      <c r="E1114" s="203">
        <v>0</v>
      </c>
      <c r="F1114" s="203">
        <v>0</v>
      </c>
      <c r="G1114" s="203">
        <v>869024.28</v>
      </c>
    </row>
    <row r="1115" spans="1:7">
      <c r="A1115" s="208" t="s">
        <v>2903</v>
      </c>
      <c r="B1115" s="208" t="s">
        <v>2904</v>
      </c>
      <c r="C1115" s="203">
        <v>869024.28</v>
      </c>
      <c r="D1115" s="203">
        <v>0</v>
      </c>
      <c r="E1115" s="203">
        <v>0</v>
      </c>
      <c r="F1115" s="203">
        <v>0</v>
      </c>
      <c r="G1115" s="203">
        <v>869024.28</v>
      </c>
    </row>
    <row r="1116" spans="1:7">
      <c r="A1116" s="208" t="s">
        <v>2905</v>
      </c>
      <c r="B1116" s="208" t="s">
        <v>2906</v>
      </c>
      <c r="C1116" s="203">
        <v>869024.28</v>
      </c>
      <c r="D1116" s="203">
        <v>0</v>
      </c>
      <c r="E1116" s="203">
        <v>0</v>
      </c>
      <c r="F1116" s="203">
        <v>0</v>
      </c>
      <c r="G1116" s="203">
        <v>869024.28</v>
      </c>
    </row>
    <row r="1117" spans="1:7">
      <c r="A1117" s="208" t="s">
        <v>2907</v>
      </c>
      <c r="B1117" s="208" t="s">
        <v>2906</v>
      </c>
      <c r="C1117" s="203">
        <v>869024.28</v>
      </c>
      <c r="D1117" s="203">
        <v>0</v>
      </c>
      <c r="E1117" s="203">
        <v>0</v>
      </c>
      <c r="F1117" s="203">
        <v>0</v>
      </c>
      <c r="G1117" s="203">
        <v>869024.28</v>
      </c>
    </row>
    <row r="1118" spans="1:7">
      <c r="A1118" s="208" t="s">
        <v>2908</v>
      </c>
      <c r="B1118" s="208" t="s">
        <v>2906</v>
      </c>
      <c r="C1118" s="203">
        <v>869024.28</v>
      </c>
      <c r="D1118" s="203">
        <v>0</v>
      </c>
      <c r="E1118" s="203">
        <v>0</v>
      </c>
      <c r="F1118" s="203">
        <v>0</v>
      </c>
      <c r="G1118" s="203">
        <v>869024.28</v>
      </c>
    </row>
    <row r="1119" spans="1:7">
      <c r="A1119" s="208" t="s">
        <v>2909</v>
      </c>
      <c r="B1119" s="208" t="s">
        <v>2910</v>
      </c>
      <c r="C1119" s="203">
        <v>869024.28</v>
      </c>
      <c r="D1119" s="203">
        <v>0</v>
      </c>
      <c r="E1119" s="203">
        <v>0</v>
      </c>
      <c r="F1119" s="203">
        <v>0</v>
      </c>
      <c r="G1119" s="203">
        <v>869024.28</v>
      </c>
    </row>
    <row r="1120" spans="1:7">
      <c r="A1120" s="208" t="s">
        <v>2649</v>
      </c>
      <c r="B1120" s="208" t="s">
        <v>1944</v>
      </c>
      <c r="C1120" s="203">
        <v>2192759673.3400002</v>
      </c>
      <c r="D1120" s="203">
        <v>689198003.52999997</v>
      </c>
      <c r="E1120" s="203">
        <v>6600.01</v>
      </c>
      <c r="F1120" s="203">
        <v>689191403.51999998</v>
      </c>
      <c r="G1120" s="203">
        <v>2881951076.8600001</v>
      </c>
    </row>
    <row r="1121" spans="1:7">
      <c r="A1121" s="208" t="s">
        <v>2650</v>
      </c>
      <c r="B1121" s="208" t="s">
        <v>1946</v>
      </c>
      <c r="C1121" s="203">
        <v>2192759673.3400002</v>
      </c>
      <c r="D1121" s="203">
        <v>689198003.52999997</v>
      </c>
      <c r="E1121" s="203">
        <v>6600.01</v>
      </c>
      <c r="F1121" s="203">
        <v>689191403.51999998</v>
      </c>
      <c r="G1121" s="203">
        <v>2881951076.8600001</v>
      </c>
    </row>
    <row r="1122" spans="1:7">
      <c r="A1122" s="208" t="s">
        <v>2651</v>
      </c>
      <c r="B1122" s="208" t="s">
        <v>2652</v>
      </c>
      <c r="C1122" s="203">
        <v>1899198528.6800001</v>
      </c>
      <c r="D1122" s="203">
        <v>627482120.24000001</v>
      </c>
      <c r="E1122" s="203">
        <v>6600.01</v>
      </c>
      <c r="F1122" s="203">
        <v>627475520.23000002</v>
      </c>
      <c r="G1122" s="203">
        <v>2526674048.9099998</v>
      </c>
    </row>
    <row r="1123" spans="1:7">
      <c r="A1123" s="208" t="s">
        <v>2653</v>
      </c>
      <c r="B1123" s="208" t="s">
        <v>2654</v>
      </c>
      <c r="C1123" s="203">
        <v>1058453325.4299999</v>
      </c>
      <c r="D1123" s="203">
        <v>255639683.41999999</v>
      </c>
      <c r="E1123" s="203">
        <v>0</v>
      </c>
      <c r="F1123" s="203">
        <v>255639683.41999999</v>
      </c>
      <c r="G1123" s="203">
        <v>1314093008.8499999</v>
      </c>
    </row>
    <row r="1124" spans="1:7">
      <c r="A1124" s="208" t="s">
        <v>2655</v>
      </c>
      <c r="B1124" s="208" t="s">
        <v>2656</v>
      </c>
      <c r="C1124" s="203">
        <v>1057749950.4299999</v>
      </c>
      <c r="D1124" s="203">
        <v>237789683.41999999</v>
      </c>
      <c r="E1124" s="203">
        <v>0</v>
      </c>
      <c r="F1124" s="203">
        <v>237789683.41999999</v>
      </c>
      <c r="G1124" s="203">
        <v>1295539633.8499999</v>
      </c>
    </row>
    <row r="1125" spans="1:7">
      <c r="A1125" s="208" t="s">
        <v>2657</v>
      </c>
      <c r="B1125" s="208" t="s">
        <v>2656</v>
      </c>
      <c r="C1125" s="203">
        <v>1057749950.4299999</v>
      </c>
      <c r="D1125" s="203">
        <v>237789683.41999999</v>
      </c>
      <c r="E1125" s="203">
        <v>0</v>
      </c>
      <c r="F1125" s="203">
        <v>237789683.41999999</v>
      </c>
      <c r="G1125" s="203">
        <v>1295539633.8499999</v>
      </c>
    </row>
    <row r="1126" spans="1:7">
      <c r="A1126" s="208" t="s">
        <v>2658</v>
      </c>
      <c r="B1126" s="208" t="s">
        <v>2656</v>
      </c>
      <c r="C1126" s="203">
        <v>1057749950.4299999</v>
      </c>
      <c r="D1126" s="203">
        <v>237789683.41999999</v>
      </c>
      <c r="E1126" s="203">
        <v>0</v>
      </c>
      <c r="F1126" s="203">
        <v>237789683.41999999</v>
      </c>
      <c r="G1126" s="203">
        <v>1295539633.8499999</v>
      </c>
    </row>
    <row r="1127" spans="1:7">
      <c r="A1127" s="208" t="s">
        <v>2659</v>
      </c>
      <c r="B1127" s="208" t="s">
        <v>2660</v>
      </c>
      <c r="C1127" s="203">
        <v>1057749950.4299999</v>
      </c>
      <c r="D1127" s="203">
        <v>237789683.41999999</v>
      </c>
      <c r="E1127" s="203">
        <v>0</v>
      </c>
      <c r="F1127" s="203">
        <v>237789683.41999999</v>
      </c>
      <c r="G1127" s="203">
        <v>1295539633.8499999</v>
      </c>
    </row>
    <row r="1128" spans="1:7">
      <c r="A1128" s="208" t="s">
        <v>2661</v>
      </c>
      <c r="B1128" s="208" t="s">
        <v>2662</v>
      </c>
      <c r="C1128" s="203">
        <v>703375</v>
      </c>
      <c r="D1128" s="203">
        <v>17850000</v>
      </c>
      <c r="E1128" s="203">
        <v>0</v>
      </c>
      <c r="F1128" s="203">
        <v>17850000</v>
      </c>
      <c r="G1128" s="203">
        <v>18553375</v>
      </c>
    </row>
    <row r="1129" spans="1:7">
      <c r="A1129" s="208" t="s">
        <v>2663</v>
      </c>
      <c r="B1129" s="208" t="s">
        <v>2662</v>
      </c>
      <c r="C1129" s="203">
        <v>703375</v>
      </c>
      <c r="D1129" s="203">
        <v>17850000</v>
      </c>
      <c r="E1129" s="203">
        <v>0</v>
      </c>
      <c r="F1129" s="203">
        <v>17850000</v>
      </c>
      <c r="G1129" s="203">
        <v>18553375</v>
      </c>
    </row>
    <row r="1130" spans="1:7">
      <c r="A1130" s="208" t="s">
        <v>2664</v>
      </c>
      <c r="B1130" s="208" t="s">
        <v>2662</v>
      </c>
      <c r="C1130" s="203">
        <v>703375</v>
      </c>
      <c r="D1130" s="203">
        <v>17850000</v>
      </c>
      <c r="E1130" s="203">
        <v>0</v>
      </c>
      <c r="F1130" s="203">
        <v>17850000</v>
      </c>
      <c r="G1130" s="203">
        <v>18553375</v>
      </c>
    </row>
    <row r="1131" spans="1:7">
      <c r="A1131" s="208" t="s">
        <v>2665</v>
      </c>
      <c r="B1131" s="208" t="s">
        <v>2666</v>
      </c>
      <c r="C1131" s="203">
        <v>703375</v>
      </c>
      <c r="D1131" s="203">
        <v>1850000</v>
      </c>
      <c r="E1131" s="203">
        <v>0</v>
      </c>
      <c r="F1131" s="203">
        <v>1850000</v>
      </c>
      <c r="G1131" s="203">
        <v>2553375</v>
      </c>
    </row>
    <row r="1132" spans="1:7">
      <c r="A1132" s="208" t="s">
        <v>3912</v>
      </c>
      <c r="B1132" s="208" t="s">
        <v>3913</v>
      </c>
      <c r="C1132" s="203">
        <v>0</v>
      </c>
      <c r="D1132" s="203">
        <v>16000000</v>
      </c>
      <c r="E1132" s="203">
        <v>0</v>
      </c>
      <c r="F1132" s="203">
        <v>16000000</v>
      </c>
      <c r="G1132" s="203">
        <v>16000000</v>
      </c>
    </row>
    <row r="1133" spans="1:7">
      <c r="A1133" s="208" t="s">
        <v>2667</v>
      </c>
      <c r="B1133" s="208" t="s">
        <v>2652</v>
      </c>
      <c r="C1133" s="203">
        <v>840745203.25</v>
      </c>
      <c r="D1133" s="203">
        <v>371842436.81999999</v>
      </c>
      <c r="E1133" s="203">
        <v>6600.01</v>
      </c>
      <c r="F1133" s="203">
        <v>371835836.81</v>
      </c>
      <c r="G1133" s="203">
        <v>1212581040.0599999</v>
      </c>
    </row>
    <row r="1134" spans="1:7">
      <c r="A1134" s="208" t="s">
        <v>2668</v>
      </c>
      <c r="B1134" s="208" t="s">
        <v>2669</v>
      </c>
      <c r="C1134" s="203">
        <v>829410427.05999994</v>
      </c>
      <c r="D1134" s="203">
        <v>369339221.33999997</v>
      </c>
      <c r="E1134" s="203">
        <v>6600.01</v>
      </c>
      <c r="F1134" s="203">
        <v>369332621.32999998</v>
      </c>
      <c r="G1134" s="203">
        <v>1198743048.3900001</v>
      </c>
    </row>
    <row r="1135" spans="1:7">
      <c r="A1135" s="208" t="s">
        <v>2911</v>
      </c>
      <c r="B1135" s="208" t="s">
        <v>2912</v>
      </c>
      <c r="C1135" s="203">
        <v>17990000</v>
      </c>
      <c r="D1135" s="203">
        <v>0</v>
      </c>
      <c r="E1135" s="203">
        <v>0</v>
      </c>
      <c r="F1135" s="203">
        <v>0</v>
      </c>
      <c r="G1135" s="203">
        <v>17990000</v>
      </c>
    </row>
    <row r="1136" spans="1:7">
      <c r="A1136" s="208" t="s">
        <v>2913</v>
      </c>
      <c r="B1136" s="208" t="s">
        <v>2912</v>
      </c>
      <c r="C1136" s="203">
        <v>17990000</v>
      </c>
      <c r="D1136" s="203">
        <v>0</v>
      </c>
      <c r="E1136" s="203">
        <v>0</v>
      </c>
      <c r="F1136" s="203">
        <v>0</v>
      </c>
      <c r="G1136" s="203">
        <v>17990000</v>
      </c>
    </row>
    <row r="1137" spans="1:7">
      <c r="A1137" s="208" t="s">
        <v>2914</v>
      </c>
      <c r="B1137" s="208" t="s">
        <v>2912</v>
      </c>
      <c r="C1137" s="203">
        <v>17990000</v>
      </c>
      <c r="D1137" s="203">
        <v>0</v>
      </c>
      <c r="E1137" s="203">
        <v>0</v>
      </c>
      <c r="F1137" s="203">
        <v>0</v>
      </c>
      <c r="G1137" s="203">
        <v>17990000</v>
      </c>
    </row>
    <row r="1138" spans="1:7">
      <c r="A1138" s="208" t="s">
        <v>2670</v>
      </c>
      <c r="B1138" s="208" t="s">
        <v>2671</v>
      </c>
      <c r="C1138" s="203">
        <v>811420427.05999994</v>
      </c>
      <c r="D1138" s="203">
        <v>369339221.33999997</v>
      </c>
      <c r="E1138" s="203">
        <v>6600.01</v>
      </c>
      <c r="F1138" s="203">
        <v>369332621.32999998</v>
      </c>
      <c r="G1138" s="203">
        <v>1180753048.3900001</v>
      </c>
    </row>
    <row r="1139" spans="1:7">
      <c r="A1139" s="208" t="s">
        <v>2672</v>
      </c>
      <c r="B1139" s="208" t="s">
        <v>2671</v>
      </c>
      <c r="C1139" s="203">
        <v>811420427.05999994</v>
      </c>
      <c r="D1139" s="203">
        <v>369339221.33999997</v>
      </c>
      <c r="E1139" s="203">
        <v>6600.01</v>
      </c>
      <c r="F1139" s="203">
        <v>369332621.32999998</v>
      </c>
      <c r="G1139" s="203">
        <v>1180753048.3900001</v>
      </c>
    </row>
    <row r="1140" spans="1:7">
      <c r="A1140" s="208" t="s">
        <v>2673</v>
      </c>
      <c r="B1140" s="208" t="s">
        <v>2674</v>
      </c>
      <c r="C1140" s="203">
        <v>811420427.05999994</v>
      </c>
      <c r="D1140" s="203">
        <v>369339221.33999997</v>
      </c>
      <c r="E1140" s="203">
        <v>6600.01</v>
      </c>
      <c r="F1140" s="203">
        <v>369332621.32999998</v>
      </c>
      <c r="G1140" s="203">
        <v>1180753048.3900001</v>
      </c>
    </row>
    <row r="1141" spans="1:7">
      <c r="A1141" s="208" t="s">
        <v>2675</v>
      </c>
      <c r="B1141" s="208" t="s">
        <v>2676</v>
      </c>
      <c r="C1141" s="203">
        <v>11334776.189999999</v>
      </c>
      <c r="D1141" s="203">
        <v>2503215.48</v>
      </c>
      <c r="E1141" s="203">
        <v>0</v>
      </c>
      <c r="F1141" s="203">
        <v>2503215.48</v>
      </c>
      <c r="G1141" s="203">
        <v>13837991.67</v>
      </c>
    </row>
    <row r="1142" spans="1:7">
      <c r="A1142" s="208" t="s">
        <v>2677</v>
      </c>
      <c r="B1142" s="208" t="s">
        <v>2676</v>
      </c>
      <c r="C1142" s="203">
        <v>11334776.189999999</v>
      </c>
      <c r="D1142" s="203">
        <v>2503215.48</v>
      </c>
      <c r="E1142" s="203">
        <v>0</v>
      </c>
      <c r="F1142" s="203">
        <v>2503215.48</v>
      </c>
      <c r="G1142" s="203">
        <v>13837991.67</v>
      </c>
    </row>
    <row r="1143" spans="1:7">
      <c r="A1143" s="208" t="s">
        <v>2678</v>
      </c>
      <c r="B1143" s="208" t="s">
        <v>2676</v>
      </c>
      <c r="C1143" s="203">
        <v>11334776.189999999</v>
      </c>
      <c r="D1143" s="203">
        <v>2503215.48</v>
      </c>
      <c r="E1143" s="203">
        <v>0</v>
      </c>
      <c r="F1143" s="203">
        <v>2503215.48</v>
      </c>
      <c r="G1143" s="203">
        <v>13837991.67</v>
      </c>
    </row>
    <row r="1144" spans="1:7">
      <c r="A1144" s="208" t="s">
        <v>2679</v>
      </c>
      <c r="B1144" s="208" t="s">
        <v>2680</v>
      </c>
      <c r="C1144" s="203">
        <v>11334776.189999999</v>
      </c>
      <c r="D1144" s="203">
        <v>2503215.48</v>
      </c>
      <c r="E1144" s="203">
        <v>0</v>
      </c>
      <c r="F1144" s="203">
        <v>2503215.48</v>
      </c>
      <c r="G1144" s="203">
        <v>13837991.67</v>
      </c>
    </row>
    <row r="1145" spans="1:7">
      <c r="A1145" s="208" t="s">
        <v>2681</v>
      </c>
      <c r="B1145" s="208" t="s">
        <v>1948</v>
      </c>
      <c r="C1145" s="203">
        <v>266599586.94999999</v>
      </c>
      <c r="D1145" s="203">
        <v>61715883.289999999</v>
      </c>
      <c r="E1145" s="203">
        <v>0</v>
      </c>
      <c r="F1145" s="203">
        <v>61715883.289999999</v>
      </c>
      <c r="G1145" s="203">
        <v>328315470.24000001</v>
      </c>
    </row>
    <row r="1146" spans="1:7">
      <c r="A1146" s="208" t="s">
        <v>2682</v>
      </c>
      <c r="B1146" s="208" t="s">
        <v>2683</v>
      </c>
      <c r="C1146" s="203">
        <v>7500000</v>
      </c>
      <c r="D1146" s="203">
        <v>0</v>
      </c>
      <c r="E1146" s="203">
        <v>0</v>
      </c>
      <c r="F1146" s="203">
        <v>0</v>
      </c>
      <c r="G1146" s="203">
        <v>7500000</v>
      </c>
    </row>
    <row r="1147" spans="1:7">
      <c r="A1147" s="208" t="s">
        <v>2684</v>
      </c>
      <c r="B1147" s="208" t="s">
        <v>2685</v>
      </c>
      <c r="C1147" s="203">
        <v>7500000</v>
      </c>
      <c r="D1147" s="203">
        <v>0</v>
      </c>
      <c r="E1147" s="203">
        <v>0</v>
      </c>
      <c r="F1147" s="203">
        <v>0</v>
      </c>
      <c r="G1147" s="203">
        <v>7500000</v>
      </c>
    </row>
    <row r="1148" spans="1:7">
      <c r="A1148" s="208" t="s">
        <v>2686</v>
      </c>
      <c r="B1148" s="208" t="s">
        <v>2687</v>
      </c>
      <c r="C1148" s="203">
        <v>7500000</v>
      </c>
      <c r="D1148" s="203">
        <v>0</v>
      </c>
      <c r="E1148" s="203">
        <v>0</v>
      </c>
      <c r="F1148" s="203">
        <v>0</v>
      </c>
      <c r="G1148" s="203">
        <v>7500000</v>
      </c>
    </row>
    <row r="1149" spans="1:7">
      <c r="A1149" s="208" t="s">
        <v>2688</v>
      </c>
      <c r="B1149" s="208" t="s">
        <v>2689</v>
      </c>
      <c r="C1149" s="203">
        <v>7500000</v>
      </c>
      <c r="D1149" s="203">
        <v>0</v>
      </c>
      <c r="E1149" s="203">
        <v>0</v>
      </c>
      <c r="F1149" s="203">
        <v>0</v>
      </c>
      <c r="G1149" s="203">
        <v>7500000</v>
      </c>
    </row>
    <row r="1150" spans="1:7">
      <c r="A1150" s="208" t="s">
        <v>2690</v>
      </c>
      <c r="B1150" s="208" t="s">
        <v>2691</v>
      </c>
      <c r="C1150" s="203">
        <v>7500000</v>
      </c>
      <c r="D1150" s="203">
        <v>0</v>
      </c>
      <c r="E1150" s="203">
        <v>0</v>
      </c>
      <c r="F1150" s="203">
        <v>0</v>
      </c>
      <c r="G1150" s="203">
        <v>7500000</v>
      </c>
    </row>
    <row r="1151" spans="1:7">
      <c r="A1151" s="208" t="s">
        <v>2692</v>
      </c>
      <c r="B1151" s="208" t="s">
        <v>2693</v>
      </c>
      <c r="C1151" s="203">
        <v>259099586.94999999</v>
      </c>
      <c r="D1151" s="203">
        <v>61715883.289999999</v>
      </c>
      <c r="E1151" s="203">
        <v>0</v>
      </c>
      <c r="F1151" s="203">
        <v>61715883.289999999</v>
      </c>
      <c r="G1151" s="203">
        <v>320815470.24000001</v>
      </c>
    </row>
    <row r="1152" spans="1:7">
      <c r="A1152" s="208" t="s">
        <v>2694</v>
      </c>
      <c r="B1152" s="208" t="s">
        <v>2693</v>
      </c>
      <c r="C1152" s="203">
        <v>259099586.94999999</v>
      </c>
      <c r="D1152" s="203">
        <v>61715883.289999999</v>
      </c>
      <c r="E1152" s="203">
        <v>0</v>
      </c>
      <c r="F1152" s="203">
        <v>61715883.289999999</v>
      </c>
      <c r="G1152" s="203">
        <v>320815470.24000001</v>
      </c>
    </row>
    <row r="1153" spans="1:7">
      <c r="A1153" s="208" t="s">
        <v>2695</v>
      </c>
      <c r="B1153" s="208" t="s">
        <v>2693</v>
      </c>
      <c r="C1153" s="203">
        <v>259099586.94999999</v>
      </c>
      <c r="D1153" s="203">
        <v>61715883.289999999</v>
      </c>
      <c r="E1153" s="203">
        <v>0</v>
      </c>
      <c r="F1153" s="203">
        <v>61715883.289999999</v>
      </c>
      <c r="G1153" s="203">
        <v>320815470.24000001</v>
      </c>
    </row>
    <row r="1154" spans="1:7">
      <c r="A1154" s="208" t="s">
        <v>2696</v>
      </c>
      <c r="B1154" s="208" t="s">
        <v>2693</v>
      </c>
      <c r="C1154" s="203">
        <v>259099586.94999999</v>
      </c>
      <c r="D1154" s="203">
        <v>61715883.289999999</v>
      </c>
      <c r="E1154" s="203">
        <v>0</v>
      </c>
      <c r="F1154" s="203">
        <v>61715883.289999999</v>
      </c>
      <c r="G1154" s="203">
        <v>320815470.24000001</v>
      </c>
    </row>
    <row r="1155" spans="1:7">
      <c r="A1155" s="208" t="s">
        <v>2697</v>
      </c>
      <c r="B1155" s="208" t="s">
        <v>2693</v>
      </c>
      <c r="C1155" s="203">
        <v>259099586.94999999</v>
      </c>
      <c r="D1155" s="203">
        <v>61715883.289999999</v>
      </c>
      <c r="E1155" s="203">
        <v>0</v>
      </c>
      <c r="F1155" s="203">
        <v>61715883.289999999</v>
      </c>
      <c r="G1155" s="203">
        <v>320815470.24000001</v>
      </c>
    </row>
    <row r="1156" spans="1:7">
      <c r="A1156" s="208" t="s">
        <v>2698</v>
      </c>
      <c r="B1156" s="208" t="s">
        <v>2699</v>
      </c>
      <c r="C1156" s="203">
        <v>26961557.710000001</v>
      </c>
      <c r="D1156" s="203">
        <v>0</v>
      </c>
      <c r="E1156" s="203">
        <v>0</v>
      </c>
      <c r="F1156" s="203">
        <v>0</v>
      </c>
      <c r="G1156" s="203">
        <v>26961557.710000001</v>
      </c>
    </row>
    <row r="1157" spans="1:7">
      <c r="A1157" s="208" t="s">
        <v>2700</v>
      </c>
      <c r="B1157" s="208" t="s">
        <v>2701</v>
      </c>
      <c r="C1157" s="203">
        <v>26961557.710000001</v>
      </c>
      <c r="D1157" s="203">
        <v>0</v>
      </c>
      <c r="E1157" s="203">
        <v>0</v>
      </c>
      <c r="F1157" s="203">
        <v>0</v>
      </c>
      <c r="G1157" s="203">
        <v>26961557.710000001</v>
      </c>
    </row>
    <row r="1158" spans="1:7">
      <c r="A1158" s="208" t="s">
        <v>2702</v>
      </c>
      <c r="B1158" s="208" t="s">
        <v>2703</v>
      </c>
      <c r="C1158" s="203">
        <v>26961557.710000001</v>
      </c>
      <c r="D1158" s="203">
        <v>0</v>
      </c>
      <c r="E1158" s="203">
        <v>0</v>
      </c>
      <c r="F1158" s="203">
        <v>0</v>
      </c>
      <c r="G1158" s="203">
        <v>26961557.710000001</v>
      </c>
    </row>
    <row r="1159" spans="1:7">
      <c r="A1159" s="208" t="s">
        <v>2704</v>
      </c>
      <c r="B1159" s="208" t="s">
        <v>2703</v>
      </c>
      <c r="C1159" s="203">
        <v>26961557.710000001</v>
      </c>
      <c r="D1159" s="203">
        <v>0</v>
      </c>
      <c r="E1159" s="203">
        <v>0</v>
      </c>
      <c r="F1159" s="203">
        <v>0</v>
      </c>
      <c r="G1159" s="203">
        <v>26961557.710000001</v>
      </c>
    </row>
    <row r="1160" spans="1:7">
      <c r="A1160" s="208" t="s">
        <v>2705</v>
      </c>
      <c r="B1160" s="208" t="s">
        <v>2703</v>
      </c>
      <c r="C1160" s="203">
        <v>26961557.710000001</v>
      </c>
      <c r="D1160" s="203">
        <v>0</v>
      </c>
      <c r="E1160" s="203">
        <v>0</v>
      </c>
      <c r="F1160" s="203">
        <v>0</v>
      </c>
      <c r="G1160" s="203">
        <v>26961557.710000001</v>
      </c>
    </row>
    <row r="1161" spans="1:7">
      <c r="A1161" s="208" t="s">
        <v>2706</v>
      </c>
      <c r="B1161" s="208" t="s">
        <v>2701</v>
      </c>
      <c r="C1161" s="203">
        <v>26961557.710000001</v>
      </c>
      <c r="D1161" s="203">
        <v>0</v>
      </c>
      <c r="E1161" s="203">
        <v>0</v>
      </c>
      <c r="F1161" s="203">
        <v>0</v>
      </c>
      <c r="G1161" s="203">
        <v>26961557.710000001</v>
      </c>
    </row>
    <row r="1162" spans="1:7">
      <c r="A1162" s="208" t="s">
        <v>2707</v>
      </c>
      <c r="B1162" s="208" t="s">
        <v>2708</v>
      </c>
      <c r="C1162" s="203">
        <v>153117352.50999999</v>
      </c>
      <c r="D1162" s="203">
        <v>44072589.939999998</v>
      </c>
      <c r="E1162" s="203">
        <v>0</v>
      </c>
      <c r="F1162" s="203">
        <v>44072589.939999998</v>
      </c>
      <c r="G1162" s="203">
        <v>197189942.44999999</v>
      </c>
    </row>
    <row r="1163" spans="1:7">
      <c r="A1163" s="208" t="s">
        <v>2709</v>
      </c>
      <c r="B1163" s="208" t="s">
        <v>2710</v>
      </c>
      <c r="C1163" s="203">
        <v>3939748.59</v>
      </c>
      <c r="D1163" s="203">
        <v>2113208.59</v>
      </c>
      <c r="E1163" s="203">
        <v>0</v>
      </c>
      <c r="F1163" s="203">
        <v>2113208.59</v>
      </c>
      <c r="G1163" s="203">
        <v>6052957.1799999997</v>
      </c>
    </row>
    <row r="1164" spans="1:7">
      <c r="A1164" s="208" t="s">
        <v>2711</v>
      </c>
      <c r="B1164" s="208" t="s">
        <v>2712</v>
      </c>
      <c r="C1164" s="203">
        <v>3939748.59</v>
      </c>
      <c r="D1164" s="203">
        <v>2113208.59</v>
      </c>
      <c r="E1164" s="203">
        <v>0</v>
      </c>
      <c r="F1164" s="203">
        <v>2113208.59</v>
      </c>
      <c r="G1164" s="203">
        <v>6052957.1799999997</v>
      </c>
    </row>
    <row r="1165" spans="1:7">
      <c r="A1165" s="208" t="s">
        <v>2713</v>
      </c>
      <c r="B1165" s="208" t="s">
        <v>2714</v>
      </c>
      <c r="C1165" s="203">
        <v>3939748.59</v>
      </c>
      <c r="D1165" s="203">
        <v>2113208.59</v>
      </c>
      <c r="E1165" s="203">
        <v>0</v>
      </c>
      <c r="F1165" s="203">
        <v>2113208.59</v>
      </c>
      <c r="G1165" s="203">
        <v>6052957.1799999997</v>
      </c>
    </row>
    <row r="1166" spans="1:7">
      <c r="A1166" s="208" t="s">
        <v>2715</v>
      </c>
      <c r="B1166" s="208" t="s">
        <v>2716</v>
      </c>
      <c r="C1166" s="203">
        <v>3939748.59</v>
      </c>
      <c r="D1166" s="203">
        <v>2113208.59</v>
      </c>
      <c r="E1166" s="203">
        <v>0</v>
      </c>
      <c r="F1166" s="203">
        <v>2113208.59</v>
      </c>
      <c r="G1166" s="203">
        <v>6052957.1799999997</v>
      </c>
    </row>
    <row r="1167" spans="1:7">
      <c r="A1167" s="208" t="s">
        <v>2717</v>
      </c>
      <c r="B1167" s="208" t="s">
        <v>2718</v>
      </c>
      <c r="C1167" s="203">
        <v>207692.19</v>
      </c>
      <c r="D1167" s="203">
        <v>331669.3</v>
      </c>
      <c r="E1167" s="203">
        <v>0</v>
      </c>
      <c r="F1167" s="203">
        <v>331669.3</v>
      </c>
      <c r="G1167" s="203">
        <v>539361.49</v>
      </c>
    </row>
    <row r="1168" spans="1:7">
      <c r="A1168" s="208" t="s">
        <v>2719</v>
      </c>
      <c r="B1168" s="208" t="s">
        <v>2718</v>
      </c>
      <c r="C1168" s="203">
        <v>207692.19</v>
      </c>
      <c r="D1168" s="203">
        <v>331669.3</v>
      </c>
      <c r="E1168" s="203">
        <v>0</v>
      </c>
      <c r="F1168" s="203">
        <v>331669.3</v>
      </c>
      <c r="G1168" s="203">
        <v>539361.49</v>
      </c>
    </row>
    <row r="1169" spans="1:7">
      <c r="A1169" s="208" t="s">
        <v>2720</v>
      </c>
      <c r="B1169" s="208" t="s">
        <v>2718</v>
      </c>
      <c r="C1169" s="203">
        <v>207692.19</v>
      </c>
      <c r="D1169" s="203">
        <v>331669.3</v>
      </c>
      <c r="E1169" s="203">
        <v>0</v>
      </c>
      <c r="F1169" s="203">
        <v>331669.3</v>
      </c>
      <c r="G1169" s="203">
        <v>539361.49</v>
      </c>
    </row>
    <row r="1170" spans="1:7">
      <c r="A1170" s="208" t="s">
        <v>2915</v>
      </c>
      <c r="B1170" s="208" t="s">
        <v>2916</v>
      </c>
      <c r="C1170" s="203">
        <v>19513.5</v>
      </c>
      <c r="D1170" s="203">
        <v>1215163.19</v>
      </c>
      <c r="E1170" s="203">
        <v>0</v>
      </c>
      <c r="F1170" s="203">
        <v>1215163.19</v>
      </c>
      <c r="G1170" s="203">
        <v>1234676.69</v>
      </c>
    </row>
    <row r="1171" spans="1:7">
      <c r="A1171" s="208" t="s">
        <v>2917</v>
      </c>
      <c r="B1171" s="208" t="s">
        <v>2916</v>
      </c>
      <c r="C1171" s="203">
        <v>19513.5</v>
      </c>
      <c r="D1171" s="203">
        <v>1215163.19</v>
      </c>
      <c r="E1171" s="203">
        <v>0</v>
      </c>
      <c r="F1171" s="203">
        <v>1215163.19</v>
      </c>
      <c r="G1171" s="203">
        <v>1234676.69</v>
      </c>
    </row>
    <row r="1172" spans="1:7">
      <c r="A1172" s="208" t="s">
        <v>2918</v>
      </c>
      <c r="B1172" s="208" t="s">
        <v>2916</v>
      </c>
      <c r="C1172" s="203">
        <v>19513.5</v>
      </c>
      <c r="D1172" s="203">
        <v>1215163.19</v>
      </c>
      <c r="E1172" s="203">
        <v>0</v>
      </c>
      <c r="F1172" s="203">
        <v>1215163.19</v>
      </c>
      <c r="G1172" s="203">
        <v>1234676.69</v>
      </c>
    </row>
    <row r="1173" spans="1:7">
      <c r="A1173" s="208" t="s">
        <v>2721</v>
      </c>
      <c r="B1173" s="208" t="s">
        <v>2722</v>
      </c>
      <c r="C1173" s="203">
        <v>2590049.36</v>
      </c>
      <c r="D1173" s="203">
        <v>139707.82999999999</v>
      </c>
      <c r="E1173" s="203">
        <v>0</v>
      </c>
      <c r="F1173" s="203">
        <v>139707.82999999999</v>
      </c>
      <c r="G1173" s="203">
        <v>2729757.19</v>
      </c>
    </row>
    <row r="1174" spans="1:7">
      <c r="A1174" s="208" t="s">
        <v>2723</v>
      </c>
      <c r="B1174" s="208" t="s">
        <v>2724</v>
      </c>
      <c r="C1174" s="203">
        <v>2590049.36</v>
      </c>
      <c r="D1174" s="203">
        <v>139707.82999999999</v>
      </c>
      <c r="E1174" s="203">
        <v>0</v>
      </c>
      <c r="F1174" s="203">
        <v>139707.82999999999</v>
      </c>
      <c r="G1174" s="203">
        <v>2729757.19</v>
      </c>
    </row>
    <row r="1175" spans="1:7">
      <c r="A1175" s="208" t="s">
        <v>2725</v>
      </c>
      <c r="B1175" s="208" t="s">
        <v>2724</v>
      </c>
      <c r="C1175" s="203">
        <v>2590049.36</v>
      </c>
      <c r="D1175" s="203">
        <v>139707.82999999999</v>
      </c>
      <c r="E1175" s="203">
        <v>0</v>
      </c>
      <c r="F1175" s="203">
        <v>139707.82999999999</v>
      </c>
      <c r="G1175" s="203">
        <v>2729757.19</v>
      </c>
    </row>
    <row r="1176" spans="1:7">
      <c r="A1176" s="208" t="s">
        <v>2726</v>
      </c>
      <c r="B1176" s="208" t="s">
        <v>2727</v>
      </c>
      <c r="C1176" s="203">
        <v>1122493.54</v>
      </c>
      <c r="D1176" s="203">
        <v>426668.27</v>
      </c>
      <c r="E1176" s="203">
        <v>0</v>
      </c>
      <c r="F1176" s="203">
        <v>426668.27</v>
      </c>
      <c r="G1176" s="203">
        <v>1549161.81</v>
      </c>
    </row>
    <row r="1177" spans="1:7">
      <c r="A1177" s="208" t="s">
        <v>2728</v>
      </c>
      <c r="B1177" s="208" t="s">
        <v>2729</v>
      </c>
      <c r="C1177" s="203">
        <v>1122493.54</v>
      </c>
      <c r="D1177" s="203">
        <v>426668.27</v>
      </c>
      <c r="E1177" s="203">
        <v>0</v>
      </c>
      <c r="F1177" s="203">
        <v>426668.27</v>
      </c>
      <c r="G1177" s="203">
        <v>1549161.81</v>
      </c>
    </row>
    <row r="1178" spans="1:7">
      <c r="A1178" s="208" t="s">
        <v>2730</v>
      </c>
      <c r="B1178" s="208" t="s">
        <v>2729</v>
      </c>
      <c r="C1178" s="203">
        <v>1122493.54</v>
      </c>
      <c r="D1178" s="203">
        <v>426668.27</v>
      </c>
      <c r="E1178" s="203">
        <v>0</v>
      </c>
      <c r="F1178" s="203">
        <v>426668.27</v>
      </c>
      <c r="G1178" s="203">
        <v>1549161.81</v>
      </c>
    </row>
    <row r="1179" spans="1:7">
      <c r="A1179" s="208" t="s">
        <v>2731</v>
      </c>
      <c r="B1179" s="208" t="s">
        <v>2732</v>
      </c>
      <c r="C1179" s="203">
        <v>149177603.91999999</v>
      </c>
      <c r="D1179" s="203">
        <v>41959381.350000001</v>
      </c>
      <c r="E1179" s="203">
        <v>0</v>
      </c>
      <c r="F1179" s="203">
        <v>41959381.350000001</v>
      </c>
      <c r="G1179" s="203">
        <v>191136985.27000001</v>
      </c>
    </row>
    <row r="1180" spans="1:7">
      <c r="A1180" s="208" t="s">
        <v>2733</v>
      </c>
      <c r="B1180" s="208" t="s">
        <v>2734</v>
      </c>
      <c r="C1180" s="203">
        <v>1485891</v>
      </c>
      <c r="D1180" s="203">
        <v>0</v>
      </c>
      <c r="E1180" s="203">
        <v>0</v>
      </c>
      <c r="F1180" s="203">
        <v>0</v>
      </c>
      <c r="G1180" s="203">
        <v>1485891</v>
      </c>
    </row>
    <row r="1181" spans="1:7">
      <c r="A1181" s="208" t="s">
        <v>2735</v>
      </c>
      <c r="B1181" s="208" t="s">
        <v>2736</v>
      </c>
      <c r="C1181" s="203">
        <v>1485891</v>
      </c>
      <c r="D1181" s="203">
        <v>0</v>
      </c>
      <c r="E1181" s="203">
        <v>0</v>
      </c>
      <c r="F1181" s="203">
        <v>0</v>
      </c>
      <c r="G1181" s="203">
        <v>1485891</v>
      </c>
    </row>
    <row r="1182" spans="1:7">
      <c r="A1182" s="208" t="s">
        <v>2737</v>
      </c>
      <c r="B1182" s="208" t="s">
        <v>2736</v>
      </c>
      <c r="C1182" s="203">
        <v>1485891</v>
      </c>
      <c r="D1182" s="203">
        <v>0</v>
      </c>
      <c r="E1182" s="203">
        <v>0</v>
      </c>
      <c r="F1182" s="203">
        <v>0</v>
      </c>
      <c r="G1182" s="203">
        <v>1485891</v>
      </c>
    </row>
    <row r="1183" spans="1:7">
      <c r="A1183" s="208" t="s">
        <v>2738</v>
      </c>
      <c r="B1183" s="208" t="s">
        <v>2736</v>
      </c>
      <c r="C1183" s="203">
        <v>1485891</v>
      </c>
      <c r="D1183" s="203">
        <v>0</v>
      </c>
      <c r="E1183" s="203">
        <v>0</v>
      </c>
      <c r="F1183" s="203">
        <v>0</v>
      </c>
      <c r="G1183" s="203">
        <v>1485891</v>
      </c>
    </row>
    <row r="1184" spans="1:7">
      <c r="A1184" s="208" t="s">
        <v>2739</v>
      </c>
      <c r="B1184" s="208" t="s">
        <v>2736</v>
      </c>
      <c r="C1184" s="203">
        <v>1485891</v>
      </c>
      <c r="D1184" s="203">
        <v>0</v>
      </c>
      <c r="E1184" s="203">
        <v>0</v>
      </c>
      <c r="F1184" s="203">
        <v>0</v>
      </c>
      <c r="G1184" s="203">
        <v>1485891</v>
      </c>
    </row>
    <row r="1185" spans="1:7">
      <c r="A1185" s="208" t="s">
        <v>2740</v>
      </c>
      <c r="B1185" s="208" t="s">
        <v>2741</v>
      </c>
      <c r="C1185" s="203">
        <v>1485891</v>
      </c>
      <c r="D1185" s="203">
        <v>0</v>
      </c>
      <c r="E1185" s="203">
        <v>0</v>
      </c>
      <c r="F1185" s="203">
        <v>0</v>
      </c>
      <c r="G1185" s="203">
        <v>1485891</v>
      </c>
    </row>
    <row r="1186" spans="1:7">
      <c r="A1186" s="208" t="s">
        <v>2742</v>
      </c>
      <c r="B1186" s="208" t="s">
        <v>2743</v>
      </c>
      <c r="C1186" s="203">
        <v>147691712.91999999</v>
      </c>
      <c r="D1186" s="203">
        <v>41959381.350000001</v>
      </c>
      <c r="E1186" s="203">
        <v>0</v>
      </c>
      <c r="F1186" s="203">
        <v>41959381.350000001</v>
      </c>
      <c r="G1186" s="203">
        <v>189651094.27000001</v>
      </c>
    </row>
    <row r="1187" spans="1:7">
      <c r="A1187" s="208" t="s">
        <v>2744</v>
      </c>
      <c r="B1187" s="208" t="s">
        <v>2745</v>
      </c>
      <c r="C1187" s="203">
        <v>65145920.850000001</v>
      </c>
      <c r="D1187" s="203">
        <v>5337015</v>
      </c>
      <c r="E1187" s="203">
        <v>0</v>
      </c>
      <c r="F1187" s="203">
        <v>5337015</v>
      </c>
      <c r="G1187" s="203">
        <v>70482935.849999994</v>
      </c>
    </row>
    <row r="1188" spans="1:7">
      <c r="A1188" s="208" t="s">
        <v>2746</v>
      </c>
      <c r="B1188" s="208" t="s">
        <v>2745</v>
      </c>
      <c r="C1188" s="203">
        <v>65145920.850000001</v>
      </c>
      <c r="D1188" s="203">
        <v>5337015</v>
      </c>
      <c r="E1188" s="203">
        <v>0</v>
      </c>
      <c r="F1188" s="203">
        <v>5337015</v>
      </c>
      <c r="G1188" s="203">
        <v>70482935.849999994</v>
      </c>
    </row>
    <row r="1189" spans="1:7">
      <c r="A1189" s="208" t="s">
        <v>2747</v>
      </c>
      <c r="B1189" s="208" t="s">
        <v>2745</v>
      </c>
      <c r="C1189" s="203">
        <v>65145920.850000001</v>
      </c>
      <c r="D1189" s="203">
        <v>5337015</v>
      </c>
      <c r="E1189" s="203">
        <v>0</v>
      </c>
      <c r="F1189" s="203">
        <v>5337015</v>
      </c>
      <c r="G1189" s="203">
        <v>70482935.849999994</v>
      </c>
    </row>
    <row r="1190" spans="1:7">
      <c r="A1190" s="208" t="s">
        <v>2748</v>
      </c>
      <c r="B1190" s="208" t="s">
        <v>2745</v>
      </c>
      <c r="C1190" s="203">
        <v>65145920.850000001</v>
      </c>
      <c r="D1190" s="203">
        <v>5337015</v>
      </c>
      <c r="E1190" s="203">
        <v>0</v>
      </c>
      <c r="F1190" s="203">
        <v>5337015</v>
      </c>
      <c r="G1190" s="203">
        <v>70482935.849999994</v>
      </c>
    </row>
    <row r="1191" spans="1:7">
      <c r="A1191" s="208" t="s">
        <v>2749</v>
      </c>
      <c r="B1191" s="208" t="s">
        <v>2745</v>
      </c>
      <c r="C1191" s="203">
        <v>65145920.850000001</v>
      </c>
      <c r="D1191" s="203">
        <v>5337015</v>
      </c>
      <c r="E1191" s="203">
        <v>0</v>
      </c>
      <c r="F1191" s="203">
        <v>5337015</v>
      </c>
      <c r="G1191" s="203">
        <v>70482935.849999994</v>
      </c>
    </row>
    <row r="1192" spans="1:7">
      <c r="A1192" s="208" t="s">
        <v>2919</v>
      </c>
      <c r="B1192" s="208" t="s">
        <v>2920</v>
      </c>
      <c r="C1192" s="203">
        <v>82545792.069999993</v>
      </c>
      <c r="D1192" s="203">
        <v>36622366.350000001</v>
      </c>
      <c r="E1192" s="203">
        <v>0</v>
      </c>
      <c r="F1192" s="203">
        <v>36622366.350000001</v>
      </c>
      <c r="G1192" s="203">
        <v>119168158.42</v>
      </c>
    </row>
    <row r="1193" spans="1:7">
      <c r="A1193" s="208" t="s">
        <v>2921</v>
      </c>
      <c r="B1193" s="208" t="s">
        <v>2920</v>
      </c>
      <c r="C1193" s="203">
        <v>82545792.069999993</v>
      </c>
      <c r="D1193" s="203">
        <v>36622366.350000001</v>
      </c>
      <c r="E1193" s="203">
        <v>0</v>
      </c>
      <c r="F1193" s="203">
        <v>36622366.350000001</v>
      </c>
      <c r="G1193" s="203">
        <v>119168158.42</v>
      </c>
    </row>
    <row r="1194" spans="1:7">
      <c r="A1194" s="208" t="s">
        <v>2922</v>
      </c>
      <c r="B1194" s="208" t="s">
        <v>2920</v>
      </c>
      <c r="C1194" s="203">
        <v>82545792.069999993</v>
      </c>
      <c r="D1194" s="203">
        <v>36622366.350000001</v>
      </c>
      <c r="E1194" s="203">
        <v>0</v>
      </c>
      <c r="F1194" s="203">
        <v>36622366.350000001</v>
      </c>
      <c r="G1194" s="203">
        <v>119168158.42</v>
      </c>
    </row>
    <row r="1195" spans="1:7">
      <c r="A1195" s="208" t="s">
        <v>2923</v>
      </c>
      <c r="B1195" s="208" t="s">
        <v>2920</v>
      </c>
      <c r="C1195" s="203">
        <v>82545792.069999993</v>
      </c>
      <c r="D1195" s="203">
        <v>36622366.350000001</v>
      </c>
      <c r="E1195" s="203">
        <v>0</v>
      </c>
      <c r="F1195" s="203">
        <v>36622366.350000001</v>
      </c>
      <c r="G1195" s="203">
        <v>119168158.42</v>
      </c>
    </row>
    <row r="1196" spans="1:7">
      <c r="A1196" s="208" t="s">
        <v>2924</v>
      </c>
      <c r="B1196" s="208" t="s">
        <v>2925</v>
      </c>
      <c r="C1196" s="203">
        <v>1881724.47</v>
      </c>
      <c r="D1196" s="203">
        <v>0</v>
      </c>
      <c r="E1196" s="203">
        <v>0</v>
      </c>
      <c r="F1196" s="203">
        <v>0</v>
      </c>
      <c r="G1196" s="203">
        <v>1881724.47</v>
      </c>
    </row>
    <row r="1197" spans="1:7">
      <c r="A1197" s="208" t="s">
        <v>3914</v>
      </c>
      <c r="B1197" s="208" t="s">
        <v>3915</v>
      </c>
      <c r="C1197" s="203">
        <v>0</v>
      </c>
      <c r="D1197" s="203">
        <v>1132</v>
      </c>
      <c r="E1197" s="203">
        <v>0</v>
      </c>
      <c r="F1197" s="203">
        <v>1132</v>
      </c>
      <c r="G1197" s="203">
        <v>1132</v>
      </c>
    </row>
    <row r="1198" spans="1:7">
      <c r="A1198" s="208" t="s">
        <v>3549</v>
      </c>
      <c r="B1198" s="208" t="s">
        <v>3550</v>
      </c>
      <c r="C1198" s="203">
        <v>2470433.5</v>
      </c>
      <c r="D1198" s="203">
        <v>0</v>
      </c>
      <c r="E1198" s="203">
        <v>0</v>
      </c>
      <c r="F1198" s="203">
        <v>0</v>
      </c>
      <c r="G1198" s="203">
        <v>2470433.5</v>
      </c>
    </row>
    <row r="1199" spans="1:7">
      <c r="A1199" s="208" t="s">
        <v>2926</v>
      </c>
      <c r="B1199" s="208" t="s">
        <v>2927</v>
      </c>
      <c r="C1199" s="203">
        <v>78193634.099999994</v>
      </c>
      <c r="D1199" s="203">
        <v>0</v>
      </c>
      <c r="E1199" s="203">
        <v>0</v>
      </c>
      <c r="F1199" s="203">
        <v>0</v>
      </c>
      <c r="G1199" s="203">
        <v>78193634.099999994</v>
      </c>
    </row>
    <row r="1200" spans="1:7">
      <c r="A1200" s="208" t="s">
        <v>3916</v>
      </c>
      <c r="B1200" s="208" t="s">
        <v>3917</v>
      </c>
      <c r="C1200" s="203">
        <v>0</v>
      </c>
      <c r="D1200" s="203">
        <v>36621234.350000001</v>
      </c>
      <c r="E1200" s="203">
        <v>0</v>
      </c>
      <c r="F1200" s="203">
        <v>36621234.350000001</v>
      </c>
      <c r="G1200" s="203">
        <v>36621234.350000001</v>
      </c>
    </row>
    <row r="1201" spans="1:7">
      <c r="A1201" s="202" t="s">
        <v>2750</v>
      </c>
      <c r="B1201" s="202" t="s">
        <v>2750</v>
      </c>
      <c r="C1201" s="209" t="s">
        <v>2751</v>
      </c>
      <c r="D1201" s="209" t="s">
        <v>2751</v>
      </c>
      <c r="E1201" s="209" t="s">
        <v>2751</v>
      </c>
      <c r="F1201" s="209" t="s">
        <v>2751</v>
      </c>
      <c r="G1201" s="209" t="s">
        <v>2751</v>
      </c>
    </row>
    <row r="1202" spans="1:7">
      <c r="A1202" s="208" t="s">
        <v>2752</v>
      </c>
      <c r="B1202" s="202" t="s">
        <v>2750</v>
      </c>
      <c r="C1202" s="203">
        <v>0</v>
      </c>
      <c r="D1202" s="203">
        <v>56333544791.279999</v>
      </c>
      <c r="E1202" s="203">
        <v>56333544791.279999</v>
      </c>
      <c r="F1202" s="203">
        <v>0</v>
      </c>
      <c r="G1202" s="203">
        <v>0</v>
      </c>
    </row>
    <row r="1206" spans="1:7">
      <c r="A1206" s="205" t="s">
        <v>2753</v>
      </c>
    </row>
    <row r="1208" spans="1:7">
      <c r="A1208" s="205" t="s">
        <v>2928</v>
      </c>
    </row>
  </sheetData>
  <mergeCells count="3">
    <mergeCell ref="A3:G3"/>
    <mergeCell ref="A4:G4"/>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16"/>
  <sheetViews>
    <sheetView topLeftCell="A188" workbookViewId="0">
      <selection activeCell="B194" sqref="B194"/>
    </sheetView>
  </sheetViews>
  <sheetFormatPr baseColWidth="10" defaultColWidth="11.42578125" defaultRowHeight="15"/>
  <cols>
    <col min="1" max="1" width="8.140625" style="359" customWidth="1"/>
    <col min="2" max="2" width="52" style="458" customWidth="1"/>
    <col min="3" max="3" width="6" style="461" customWidth="1"/>
    <col min="4" max="4" width="18.140625" style="359" customWidth="1"/>
    <col min="5" max="5" width="17.42578125" style="359" customWidth="1"/>
    <col min="6" max="6" width="19.28515625" style="359" hidden="1" customWidth="1"/>
    <col min="7" max="7" width="15.28515625" style="546" hidden="1" customWidth="1"/>
    <col min="8" max="8" width="11.42578125" style="359" customWidth="1"/>
    <col min="9" max="9" width="21.85546875" style="359" customWidth="1"/>
    <col min="10" max="11" width="11.42578125" style="359" customWidth="1"/>
    <col min="12" max="257" width="11.42578125" style="359"/>
    <col min="258" max="258" width="72.140625" style="359" customWidth="1"/>
    <col min="259" max="259" width="6" style="359" customWidth="1"/>
    <col min="260" max="261" width="11.42578125" style="359"/>
    <col min="262" max="262" width="14.28515625" style="359" customWidth="1"/>
    <col min="263" max="513" width="11.42578125" style="359"/>
    <col min="514" max="514" width="72.140625" style="359" customWidth="1"/>
    <col min="515" max="515" width="6" style="359" customWidth="1"/>
    <col min="516" max="517" width="11.42578125" style="359"/>
    <col min="518" max="518" width="14.28515625" style="359" customWidth="1"/>
    <col min="519" max="769" width="11.42578125" style="359"/>
    <col min="770" max="770" width="72.140625" style="359" customWidth="1"/>
    <col min="771" max="771" width="6" style="359" customWidth="1"/>
    <col min="772" max="773" width="11.42578125" style="359"/>
    <col min="774" max="774" width="14.28515625" style="359" customWidth="1"/>
    <col min="775" max="1025" width="11.42578125" style="359"/>
    <col min="1026" max="1026" width="72.140625" style="359" customWidth="1"/>
    <col min="1027" max="1027" width="6" style="359" customWidth="1"/>
    <col min="1028" max="1029" width="11.42578125" style="359"/>
    <col min="1030" max="1030" width="14.28515625" style="359" customWidth="1"/>
    <col min="1031" max="1281" width="11.42578125" style="359"/>
    <col min="1282" max="1282" width="72.140625" style="359" customWidth="1"/>
    <col min="1283" max="1283" width="6" style="359" customWidth="1"/>
    <col min="1284" max="1285" width="11.42578125" style="359"/>
    <col min="1286" max="1286" width="14.28515625" style="359" customWidth="1"/>
    <col min="1287" max="1537" width="11.42578125" style="359"/>
    <col min="1538" max="1538" width="72.140625" style="359" customWidth="1"/>
    <col min="1539" max="1539" width="6" style="359" customWidth="1"/>
    <col min="1540" max="1541" width="11.42578125" style="359"/>
    <col min="1542" max="1542" width="14.28515625" style="359" customWidth="1"/>
    <col min="1543" max="1793" width="11.42578125" style="359"/>
    <col min="1794" max="1794" width="72.140625" style="359" customWidth="1"/>
    <col min="1795" max="1795" width="6" style="359" customWidth="1"/>
    <col min="1796" max="1797" width="11.42578125" style="359"/>
    <col min="1798" max="1798" width="14.28515625" style="359" customWidth="1"/>
    <col min="1799" max="2049" width="11.42578125" style="359"/>
    <col min="2050" max="2050" width="72.140625" style="359" customWidth="1"/>
    <col min="2051" max="2051" width="6" style="359" customWidth="1"/>
    <col min="2052" max="2053" width="11.42578125" style="359"/>
    <col min="2054" max="2054" width="14.28515625" style="359" customWidth="1"/>
    <col min="2055" max="2305" width="11.42578125" style="359"/>
    <col min="2306" max="2306" width="72.140625" style="359" customWidth="1"/>
    <col min="2307" max="2307" width="6" style="359" customWidth="1"/>
    <col min="2308" max="2309" width="11.42578125" style="359"/>
    <col min="2310" max="2310" width="14.28515625" style="359" customWidth="1"/>
    <col min="2311" max="2561" width="11.42578125" style="359"/>
    <col min="2562" max="2562" width="72.140625" style="359" customWidth="1"/>
    <col min="2563" max="2563" width="6" style="359" customWidth="1"/>
    <col min="2564" max="2565" width="11.42578125" style="359"/>
    <col min="2566" max="2566" width="14.28515625" style="359" customWidth="1"/>
    <col min="2567" max="2817" width="11.42578125" style="359"/>
    <col min="2818" max="2818" width="72.140625" style="359" customWidth="1"/>
    <col min="2819" max="2819" width="6" style="359" customWidth="1"/>
    <col min="2820" max="2821" width="11.42578125" style="359"/>
    <col min="2822" max="2822" width="14.28515625" style="359" customWidth="1"/>
    <col min="2823" max="3073" width="11.42578125" style="359"/>
    <col min="3074" max="3074" width="72.140625" style="359" customWidth="1"/>
    <col min="3075" max="3075" width="6" style="359" customWidth="1"/>
    <col min="3076" max="3077" width="11.42578125" style="359"/>
    <col min="3078" max="3078" width="14.28515625" style="359" customWidth="1"/>
    <col min="3079" max="3329" width="11.42578125" style="359"/>
    <col min="3330" max="3330" width="72.140625" style="359" customWidth="1"/>
    <col min="3331" max="3331" width="6" style="359" customWidth="1"/>
    <col min="3332" max="3333" width="11.42578125" style="359"/>
    <col min="3334" max="3334" width="14.28515625" style="359" customWidth="1"/>
    <col min="3335" max="3585" width="11.42578125" style="359"/>
    <col min="3586" max="3586" width="72.140625" style="359" customWidth="1"/>
    <col min="3587" max="3587" width="6" style="359" customWidth="1"/>
    <col min="3588" max="3589" width="11.42578125" style="359"/>
    <col min="3590" max="3590" width="14.28515625" style="359" customWidth="1"/>
    <col min="3591" max="3841" width="11.42578125" style="359"/>
    <col min="3842" max="3842" width="72.140625" style="359" customWidth="1"/>
    <col min="3843" max="3843" width="6" style="359" customWidth="1"/>
    <col min="3844" max="3845" width="11.42578125" style="359"/>
    <col min="3846" max="3846" width="14.28515625" style="359" customWidth="1"/>
    <col min="3847" max="4097" width="11.42578125" style="359"/>
    <col min="4098" max="4098" width="72.140625" style="359" customWidth="1"/>
    <col min="4099" max="4099" width="6" style="359" customWidth="1"/>
    <col min="4100" max="4101" width="11.42578125" style="359"/>
    <col min="4102" max="4102" width="14.28515625" style="359" customWidth="1"/>
    <col min="4103" max="4353" width="11.42578125" style="359"/>
    <col min="4354" max="4354" width="72.140625" style="359" customWidth="1"/>
    <col min="4355" max="4355" width="6" style="359" customWidth="1"/>
    <col min="4356" max="4357" width="11.42578125" style="359"/>
    <col min="4358" max="4358" width="14.28515625" style="359" customWidth="1"/>
    <col min="4359" max="4609" width="11.42578125" style="359"/>
    <col min="4610" max="4610" width="72.140625" style="359" customWidth="1"/>
    <col min="4611" max="4611" width="6" style="359" customWidth="1"/>
    <col min="4612" max="4613" width="11.42578125" style="359"/>
    <col min="4614" max="4614" width="14.28515625" style="359" customWidth="1"/>
    <col min="4615" max="4865" width="11.42578125" style="359"/>
    <col min="4866" max="4866" width="72.140625" style="359" customWidth="1"/>
    <col min="4867" max="4867" width="6" style="359" customWidth="1"/>
    <col min="4868" max="4869" width="11.42578125" style="359"/>
    <col min="4870" max="4870" width="14.28515625" style="359" customWidth="1"/>
    <col min="4871" max="5121" width="11.42578125" style="359"/>
    <col min="5122" max="5122" width="72.140625" style="359" customWidth="1"/>
    <col min="5123" max="5123" width="6" style="359" customWidth="1"/>
    <col min="5124" max="5125" width="11.42578125" style="359"/>
    <col min="5126" max="5126" width="14.28515625" style="359" customWidth="1"/>
    <col min="5127" max="5377" width="11.42578125" style="359"/>
    <col min="5378" max="5378" width="72.140625" style="359" customWidth="1"/>
    <col min="5379" max="5379" width="6" style="359" customWidth="1"/>
    <col min="5380" max="5381" width="11.42578125" style="359"/>
    <col min="5382" max="5382" width="14.28515625" style="359" customWidth="1"/>
    <col min="5383" max="5633" width="11.42578125" style="359"/>
    <col min="5634" max="5634" width="72.140625" style="359" customWidth="1"/>
    <col min="5635" max="5635" width="6" style="359" customWidth="1"/>
    <col min="5636" max="5637" width="11.42578125" style="359"/>
    <col min="5638" max="5638" width="14.28515625" style="359" customWidth="1"/>
    <col min="5639" max="5889" width="11.42578125" style="359"/>
    <col min="5890" max="5890" width="72.140625" style="359" customWidth="1"/>
    <col min="5891" max="5891" width="6" style="359" customWidth="1"/>
    <col min="5892" max="5893" width="11.42578125" style="359"/>
    <col min="5894" max="5894" width="14.28515625" style="359" customWidth="1"/>
    <col min="5895" max="6145" width="11.42578125" style="359"/>
    <col min="6146" max="6146" width="72.140625" style="359" customWidth="1"/>
    <col min="6147" max="6147" width="6" style="359" customWidth="1"/>
    <col min="6148" max="6149" width="11.42578125" style="359"/>
    <col min="6150" max="6150" width="14.28515625" style="359" customWidth="1"/>
    <col min="6151" max="6401" width="11.42578125" style="359"/>
    <col min="6402" max="6402" width="72.140625" style="359" customWidth="1"/>
    <col min="6403" max="6403" width="6" style="359" customWidth="1"/>
    <col min="6404" max="6405" width="11.42578125" style="359"/>
    <col min="6406" max="6406" width="14.28515625" style="359" customWidth="1"/>
    <col min="6407" max="6657" width="11.42578125" style="359"/>
    <col min="6658" max="6658" width="72.140625" style="359" customWidth="1"/>
    <col min="6659" max="6659" width="6" style="359" customWidth="1"/>
    <col min="6660" max="6661" width="11.42578125" style="359"/>
    <col min="6662" max="6662" width="14.28515625" style="359" customWidth="1"/>
    <col min="6663" max="6913" width="11.42578125" style="359"/>
    <col min="6914" max="6914" width="72.140625" style="359" customWidth="1"/>
    <col min="6915" max="6915" width="6" style="359" customWidth="1"/>
    <col min="6916" max="6917" width="11.42578125" style="359"/>
    <col min="6918" max="6918" width="14.28515625" style="359" customWidth="1"/>
    <col min="6919" max="7169" width="11.42578125" style="359"/>
    <col min="7170" max="7170" width="72.140625" style="359" customWidth="1"/>
    <col min="7171" max="7171" width="6" style="359" customWidth="1"/>
    <col min="7172" max="7173" width="11.42578125" style="359"/>
    <col min="7174" max="7174" width="14.28515625" style="359" customWidth="1"/>
    <col min="7175" max="7425" width="11.42578125" style="359"/>
    <col min="7426" max="7426" width="72.140625" style="359" customWidth="1"/>
    <col min="7427" max="7427" width="6" style="359" customWidth="1"/>
    <col min="7428" max="7429" width="11.42578125" style="359"/>
    <col min="7430" max="7430" width="14.28515625" style="359" customWidth="1"/>
    <col min="7431" max="7681" width="11.42578125" style="359"/>
    <col min="7682" max="7682" width="72.140625" style="359" customWidth="1"/>
    <col min="7683" max="7683" width="6" style="359" customWidth="1"/>
    <col min="7684" max="7685" width="11.42578125" style="359"/>
    <col min="7686" max="7686" width="14.28515625" style="359" customWidth="1"/>
    <col min="7687" max="7937" width="11.42578125" style="359"/>
    <col min="7938" max="7938" width="72.140625" style="359" customWidth="1"/>
    <col min="7939" max="7939" width="6" style="359" customWidth="1"/>
    <col min="7940" max="7941" width="11.42578125" style="359"/>
    <col min="7942" max="7942" width="14.28515625" style="359" customWidth="1"/>
    <col min="7943" max="8193" width="11.42578125" style="359"/>
    <col min="8194" max="8194" width="72.140625" style="359" customWidth="1"/>
    <col min="8195" max="8195" width="6" style="359" customWidth="1"/>
    <col min="8196" max="8197" width="11.42578125" style="359"/>
    <col min="8198" max="8198" width="14.28515625" style="359" customWidth="1"/>
    <col min="8199" max="8449" width="11.42578125" style="359"/>
    <col min="8450" max="8450" width="72.140625" style="359" customWidth="1"/>
    <col min="8451" max="8451" width="6" style="359" customWidth="1"/>
    <col min="8452" max="8453" width="11.42578125" style="359"/>
    <col min="8454" max="8454" width="14.28515625" style="359" customWidth="1"/>
    <col min="8455" max="8705" width="11.42578125" style="359"/>
    <col min="8706" max="8706" width="72.140625" style="359" customWidth="1"/>
    <col min="8707" max="8707" width="6" style="359" customWidth="1"/>
    <col min="8708" max="8709" width="11.42578125" style="359"/>
    <col min="8710" max="8710" width="14.28515625" style="359" customWidth="1"/>
    <col min="8711" max="8961" width="11.42578125" style="359"/>
    <col min="8962" max="8962" width="72.140625" style="359" customWidth="1"/>
    <col min="8963" max="8963" width="6" style="359" customWidth="1"/>
    <col min="8964" max="8965" width="11.42578125" style="359"/>
    <col min="8966" max="8966" width="14.28515625" style="359" customWidth="1"/>
    <col min="8967" max="9217" width="11.42578125" style="359"/>
    <col min="9218" max="9218" width="72.140625" style="359" customWidth="1"/>
    <col min="9219" max="9219" width="6" style="359" customWidth="1"/>
    <col min="9220" max="9221" width="11.42578125" style="359"/>
    <col min="9222" max="9222" width="14.28515625" style="359" customWidth="1"/>
    <col min="9223" max="9473" width="11.42578125" style="359"/>
    <col min="9474" max="9474" width="72.140625" style="359" customWidth="1"/>
    <col min="9475" max="9475" width="6" style="359" customWidth="1"/>
    <col min="9476" max="9477" width="11.42578125" style="359"/>
    <col min="9478" max="9478" width="14.28515625" style="359" customWidth="1"/>
    <col min="9479" max="9729" width="11.42578125" style="359"/>
    <col min="9730" max="9730" width="72.140625" style="359" customWidth="1"/>
    <col min="9731" max="9731" width="6" style="359" customWidth="1"/>
    <col min="9732" max="9733" width="11.42578125" style="359"/>
    <col min="9734" max="9734" width="14.28515625" style="359" customWidth="1"/>
    <col min="9735" max="9985" width="11.42578125" style="359"/>
    <col min="9986" max="9986" width="72.140625" style="359" customWidth="1"/>
    <col min="9987" max="9987" width="6" style="359" customWidth="1"/>
    <col min="9988" max="9989" width="11.42578125" style="359"/>
    <col min="9990" max="9990" width="14.28515625" style="359" customWidth="1"/>
    <col min="9991" max="10241" width="11.42578125" style="359"/>
    <col min="10242" max="10242" width="72.140625" style="359" customWidth="1"/>
    <col min="10243" max="10243" width="6" style="359" customWidth="1"/>
    <col min="10244" max="10245" width="11.42578125" style="359"/>
    <col min="10246" max="10246" width="14.28515625" style="359" customWidth="1"/>
    <col min="10247" max="10497" width="11.42578125" style="359"/>
    <col min="10498" max="10498" width="72.140625" style="359" customWidth="1"/>
    <col min="10499" max="10499" width="6" style="359" customWidth="1"/>
    <col min="10500" max="10501" width="11.42578125" style="359"/>
    <col min="10502" max="10502" width="14.28515625" style="359" customWidth="1"/>
    <col min="10503" max="10753" width="11.42578125" style="359"/>
    <col min="10754" max="10754" width="72.140625" style="359" customWidth="1"/>
    <col min="10755" max="10755" width="6" style="359" customWidth="1"/>
    <col min="10756" max="10757" width="11.42578125" style="359"/>
    <col min="10758" max="10758" width="14.28515625" style="359" customWidth="1"/>
    <col min="10759" max="11009" width="11.42578125" style="359"/>
    <col min="11010" max="11010" width="72.140625" style="359" customWidth="1"/>
    <col min="11011" max="11011" width="6" style="359" customWidth="1"/>
    <col min="11012" max="11013" width="11.42578125" style="359"/>
    <col min="11014" max="11014" width="14.28515625" style="359" customWidth="1"/>
    <col min="11015" max="11265" width="11.42578125" style="359"/>
    <col min="11266" max="11266" width="72.140625" style="359" customWidth="1"/>
    <col min="11267" max="11267" width="6" style="359" customWidth="1"/>
    <col min="11268" max="11269" width="11.42578125" style="359"/>
    <col min="11270" max="11270" width="14.28515625" style="359" customWidth="1"/>
    <col min="11271" max="11521" width="11.42578125" style="359"/>
    <col min="11522" max="11522" width="72.140625" style="359" customWidth="1"/>
    <col min="11523" max="11523" width="6" style="359" customWidth="1"/>
    <col min="11524" max="11525" width="11.42578125" style="359"/>
    <col min="11526" max="11526" width="14.28515625" style="359" customWidth="1"/>
    <col min="11527" max="11777" width="11.42578125" style="359"/>
    <col min="11778" max="11778" width="72.140625" style="359" customWidth="1"/>
    <col min="11779" max="11779" width="6" style="359" customWidth="1"/>
    <col min="11780" max="11781" width="11.42578125" style="359"/>
    <col min="11782" max="11782" width="14.28515625" style="359" customWidth="1"/>
    <col min="11783" max="12033" width="11.42578125" style="359"/>
    <col min="12034" max="12034" width="72.140625" style="359" customWidth="1"/>
    <col min="12035" max="12035" width="6" style="359" customWidth="1"/>
    <col min="12036" max="12037" width="11.42578125" style="359"/>
    <col min="12038" max="12038" width="14.28515625" style="359" customWidth="1"/>
    <col min="12039" max="12289" width="11.42578125" style="359"/>
    <col min="12290" max="12290" width="72.140625" style="359" customWidth="1"/>
    <col min="12291" max="12291" width="6" style="359" customWidth="1"/>
    <col min="12292" max="12293" width="11.42578125" style="359"/>
    <col min="12294" max="12294" width="14.28515625" style="359" customWidth="1"/>
    <col min="12295" max="12545" width="11.42578125" style="359"/>
    <col min="12546" max="12546" width="72.140625" style="359" customWidth="1"/>
    <col min="12547" max="12547" width="6" style="359" customWidth="1"/>
    <col min="12548" max="12549" width="11.42578125" style="359"/>
    <col min="12550" max="12550" width="14.28515625" style="359" customWidth="1"/>
    <col min="12551" max="12801" width="11.42578125" style="359"/>
    <col min="12802" max="12802" width="72.140625" style="359" customWidth="1"/>
    <col min="12803" max="12803" width="6" style="359" customWidth="1"/>
    <col min="12804" max="12805" width="11.42578125" style="359"/>
    <col min="12806" max="12806" width="14.28515625" style="359" customWidth="1"/>
    <col min="12807" max="13057" width="11.42578125" style="359"/>
    <col min="13058" max="13058" width="72.140625" style="359" customWidth="1"/>
    <col min="13059" max="13059" width="6" style="359" customWidth="1"/>
    <col min="13060" max="13061" width="11.42578125" style="359"/>
    <col min="13062" max="13062" width="14.28515625" style="359" customWidth="1"/>
    <col min="13063" max="13313" width="11.42578125" style="359"/>
    <col min="13314" max="13314" width="72.140625" style="359" customWidth="1"/>
    <col min="13315" max="13315" width="6" style="359" customWidth="1"/>
    <col min="13316" max="13317" width="11.42578125" style="359"/>
    <col min="13318" max="13318" width="14.28515625" style="359" customWidth="1"/>
    <col min="13319" max="13569" width="11.42578125" style="359"/>
    <col min="13570" max="13570" width="72.140625" style="359" customWidth="1"/>
    <col min="13571" max="13571" width="6" style="359" customWidth="1"/>
    <col min="13572" max="13573" width="11.42578125" style="359"/>
    <col min="13574" max="13574" width="14.28515625" style="359" customWidth="1"/>
    <col min="13575" max="13825" width="11.42578125" style="359"/>
    <col min="13826" max="13826" width="72.140625" style="359" customWidth="1"/>
    <col min="13827" max="13827" width="6" style="359" customWidth="1"/>
    <col min="13828" max="13829" width="11.42578125" style="359"/>
    <col min="13830" max="13830" width="14.28515625" style="359" customWidth="1"/>
    <col min="13831" max="14081" width="11.42578125" style="359"/>
    <col min="14082" max="14082" width="72.140625" style="359" customWidth="1"/>
    <col min="14083" max="14083" width="6" style="359" customWidth="1"/>
    <col min="14084" max="14085" width="11.42578125" style="359"/>
    <col min="14086" max="14086" width="14.28515625" style="359" customWidth="1"/>
    <col min="14087" max="14337" width="11.42578125" style="359"/>
    <col min="14338" max="14338" width="72.140625" style="359" customWidth="1"/>
    <col min="14339" max="14339" width="6" style="359" customWidth="1"/>
    <col min="14340" max="14341" width="11.42578125" style="359"/>
    <col min="14342" max="14342" width="14.28515625" style="359" customWidth="1"/>
    <col min="14343" max="14593" width="11.42578125" style="359"/>
    <col min="14594" max="14594" width="72.140625" style="359" customWidth="1"/>
    <col min="14595" max="14595" width="6" style="359" customWidth="1"/>
    <col min="14596" max="14597" width="11.42578125" style="359"/>
    <col min="14598" max="14598" width="14.28515625" style="359" customWidth="1"/>
    <col min="14599" max="14849" width="11.42578125" style="359"/>
    <col min="14850" max="14850" width="72.140625" style="359" customWidth="1"/>
    <col min="14851" max="14851" width="6" style="359" customWidth="1"/>
    <col min="14852" max="14853" width="11.42578125" style="359"/>
    <col min="14854" max="14854" width="14.28515625" style="359" customWidth="1"/>
    <col min="14855" max="15105" width="11.42578125" style="359"/>
    <col min="15106" max="15106" width="72.140625" style="359" customWidth="1"/>
    <col min="15107" max="15107" width="6" style="359" customWidth="1"/>
    <col min="15108" max="15109" width="11.42578125" style="359"/>
    <col min="15110" max="15110" width="14.28515625" style="359" customWidth="1"/>
    <col min="15111" max="15361" width="11.42578125" style="359"/>
    <col min="15362" max="15362" width="72.140625" style="359" customWidth="1"/>
    <col min="15363" max="15363" width="6" style="359" customWidth="1"/>
    <col min="15364" max="15365" width="11.42578125" style="359"/>
    <col min="15366" max="15366" width="14.28515625" style="359" customWidth="1"/>
    <col min="15367" max="15617" width="11.42578125" style="359"/>
    <col min="15618" max="15618" width="72.140625" style="359" customWidth="1"/>
    <col min="15619" max="15619" width="6" style="359" customWidth="1"/>
    <col min="15620" max="15621" width="11.42578125" style="359"/>
    <col min="15622" max="15622" width="14.28515625" style="359" customWidth="1"/>
    <col min="15623" max="15873" width="11.42578125" style="359"/>
    <col min="15874" max="15874" width="72.140625" style="359" customWidth="1"/>
    <col min="15875" max="15875" width="6" style="359" customWidth="1"/>
    <col min="15876" max="15877" width="11.42578125" style="359"/>
    <col min="15878" max="15878" width="14.28515625" style="359" customWidth="1"/>
    <col min="15879" max="16129" width="11.42578125" style="359"/>
    <col min="16130" max="16130" width="72.140625" style="359" customWidth="1"/>
    <col min="16131" max="16131" width="6" style="359" customWidth="1"/>
    <col min="16132" max="16133" width="11.42578125" style="359"/>
    <col min="16134" max="16134" width="14.28515625" style="359" customWidth="1"/>
    <col min="16135" max="16384" width="11.42578125" style="359"/>
  </cols>
  <sheetData>
    <row r="1" spans="1:7" ht="18" customHeight="1">
      <c r="A1" s="1476" t="s">
        <v>2929</v>
      </c>
      <c r="B1" s="1476"/>
      <c r="C1" s="1476"/>
      <c r="D1" s="1476"/>
      <c r="E1" s="1476"/>
    </row>
    <row r="2" spans="1:7" ht="18" customHeight="1">
      <c r="A2" s="1476" t="s">
        <v>2930</v>
      </c>
      <c r="B2" s="1476"/>
      <c r="C2" s="1476"/>
      <c r="D2" s="1476"/>
      <c r="E2" s="1476"/>
      <c r="F2" s="325" t="s">
        <v>2931</v>
      </c>
    </row>
    <row r="3" spans="1:7" ht="18" customHeight="1">
      <c r="A3" s="1477" t="s">
        <v>3998</v>
      </c>
      <c r="B3" s="1477"/>
      <c r="C3" s="1477"/>
      <c r="D3" s="1477"/>
      <c r="E3" s="1477"/>
    </row>
    <row r="4" spans="1:7" ht="15.75" customHeight="1">
      <c r="A4" s="1478" t="s">
        <v>2932</v>
      </c>
      <c r="B4" s="1478"/>
      <c r="C4" s="1478"/>
      <c r="D4" s="1478"/>
      <c r="E4" s="1478"/>
      <c r="F4" s="325" t="s">
        <v>2933</v>
      </c>
    </row>
    <row r="5" spans="1:7" ht="7.5" customHeight="1">
      <c r="A5" s="414"/>
      <c r="B5" s="414"/>
      <c r="C5" s="414"/>
      <c r="D5" s="415"/>
      <c r="E5" s="416"/>
    </row>
    <row r="6" spans="1:7" ht="18" customHeight="1">
      <c r="A6" s="417"/>
      <c r="B6" s="418"/>
      <c r="C6" s="419" t="s">
        <v>2934</v>
      </c>
      <c r="D6" s="420" t="s">
        <v>2772</v>
      </c>
      <c r="E6" s="420" t="s">
        <v>2773</v>
      </c>
      <c r="F6" s="421" t="s">
        <v>2935</v>
      </c>
      <c r="G6" s="547"/>
    </row>
    <row r="7" spans="1:7" ht="18" customHeight="1">
      <c r="A7" s="422"/>
      <c r="B7" s="423"/>
      <c r="C7" s="424"/>
      <c r="D7" s="425"/>
      <c r="E7" s="425"/>
    </row>
    <row r="8" spans="1:7" ht="18" customHeight="1">
      <c r="A8" s="426" t="s">
        <v>1055</v>
      </c>
      <c r="B8" s="427" t="s">
        <v>644</v>
      </c>
      <c r="C8" s="428"/>
      <c r="D8" s="429">
        <v>205057775097.84</v>
      </c>
      <c r="E8" s="425">
        <v>0</v>
      </c>
      <c r="F8" s="430"/>
      <c r="G8" s="431">
        <f>+D8-E8</f>
        <v>205057775097.84</v>
      </c>
    </row>
    <row r="9" spans="1:7" ht="18" customHeight="1">
      <c r="A9" s="426" t="s">
        <v>1057</v>
      </c>
      <c r="B9" s="427" t="s">
        <v>1058</v>
      </c>
      <c r="C9" s="428"/>
      <c r="D9" s="429">
        <v>79578447185.720001</v>
      </c>
      <c r="E9" s="425">
        <v>0</v>
      </c>
      <c r="F9" s="432" t="s">
        <v>2936</v>
      </c>
      <c r="G9" s="431">
        <f>+D9-E9</f>
        <v>79578447185.720001</v>
      </c>
    </row>
    <row r="10" spans="1:7" ht="18" customHeight="1">
      <c r="A10" s="433" t="s">
        <v>1059</v>
      </c>
      <c r="B10" s="427" t="s">
        <v>2937</v>
      </c>
      <c r="C10" s="571" t="s">
        <v>2938</v>
      </c>
      <c r="D10" s="429">
        <v>19781948256</v>
      </c>
      <c r="E10" s="429">
        <v>0</v>
      </c>
      <c r="F10" s="432" t="s">
        <v>2936</v>
      </c>
      <c r="G10" s="431">
        <f>+D10-E10</f>
        <v>19781948256</v>
      </c>
    </row>
    <row r="11" spans="1:7" ht="18" customHeight="1">
      <c r="A11" s="434" t="s">
        <v>1061</v>
      </c>
      <c r="B11" s="435" t="s">
        <v>1062</v>
      </c>
      <c r="C11" s="428"/>
      <c r="D11" s="429">
        <v>19781948256</v>
      </c>
      <c r="E11" s="425">
        <v>0</v>
      </c>
      <c r="F11" s="432" t="s">
        <v>2936</v>
      </c>
      <c r="G11" s="431">
        <f>+D11-E11</f>
        <v>19781948256</v>
      </c>
    </row>
    <row r="12" spans="1:7" ht="18" customHeight="1">
      <c r="A12" s="434" t="s">
        <v>2939</v>
      </c>
      <c r="B12" s="435" t="s">
        <v>2940</v>
      </c>
      <c r="C12" s="428"/>
      <c r="D12" s="429">
        <v>0</v>
      </c>
      <c r="E12" s="429">
        <v>0</v>
      </c>
      <c r="F12" s="432" t="s">
        <v>2936</v>
      </c>
      <c r="G12" s="548"/>
    </row>
    <row r="13" spans="1:7" ht="18" customHeight="1">
      <c r="A13" s="426" t="s">
        <v>2941</v>
      </c>
      <c r="B13" s="427" t="s">
        <v>2942</v>
      </c>
      <c r="C13" s="571" t="s">
        <v>2943</v>
      </c>
      <c r="D13" s="429">
        <v>0</v>
      </c>
      <c r="E13" s="429">
        <v>0</v>
      </c>
      <c r="F13" s="432" t="s">
        <v>2936</v>
      </c>
      <c r="G13" s="549"/>
    </row>
    <row r="14" spans="1:7" ht="18" customHeight="1">
      <c r="A14" s="436" t="s">
        <v>2944</v>
      </c>
      <c r="B14" s="435" t="s">
        <v>2945</v>
      </c>
      <c r="C14" s="428"/>
      <c r="D14" s="429">
        <v>0</v>
      </c>
      <c r="E14" s="429">
        <v>0</v>
      </c>
      <c r="F14" s="432" t="s">
        <v>2936</v>
      </c>
      <c r="G14" s="548"/>
    </row>
    <row r="15" spans="1:7" ht="18" customHeight="1">
      <c r="A15" s="436" t="s">
        <v>2946</v>
      </c>
      <c r="B15" s="435" t="s">
        <v>2947</v>
      </c>
      <c r="C15" s="428"/>
      <c r="D15" s="429">
        <v>0</v>
      </c>
      <c r="E15" s="429">
        <v>0</v>
      </c>
      <c r="F15" s="432" t="s">
        <v>2936</v>
      </c>
      <c r="G15" s="548"/>
    </row>
    <row r="16" spans="1:7" ht="18" customHeight="1">
      <c r="A16" s="437" t="s">
        <v>2948</v>
      </c>
      <c r="B16" s="435" t="s">
        <v>2949</v>
      </c>
      <c r="C16" s="428"/>
      <c r="D16" s="429">
        <v>0</v>
      </c>
      <c r="E16" s="429">
        <v>0</v>
      </c>
      <c r="F16" s="432" t="s">
        <v>2936</v>
      </c>
      <c r="G16" s="548"/>
    </row>
    <row r="17" spans="1:7" ht="18" customHeight="1">
      <c r="A17" s="436" t="s">
        <v>2950</v>
      </c>
      <c r="B17" s="435" t="s">
        <v>2951</v>
      </c>
      <c r="C17" s="428"/>
      <c r="D17" s="429">
        <v>0</v>
      </c>
      <c r="E17" s="429">
        <v>0</v>
      </c>
      <c r="F17" s="432" t="s">
        <v>2936</v>
      </c>
      <c r="G17" s="548"/>
    </row>
    <row r="18" spans="1:7" ht="18" customHeight="1">
      <c r="A18" s="436" t="s">
        <v>2952</v>
      </c>
      <c r="B18" s="435" t="s">
        <v>2953</v>
      </c>
      <c r="C18" s="428"/>
      <c r="D18" s="429">
        <v>0</v>
      </c>
      <c r="E18" s="429">
        <v>0</v>
      </c>
      <c r="F18" s="432" t="s">
        <v>2936</v>
      </c>
      <c r="G18" s="548"/>
    </row>
    <row r="19" spans="1:7" ht="18" customHeight="1">
      <c r="A19" s="426" t="s">
        <v>1088</v>
      </c>
      <c r="B19" s="427" t="s">
        <v>558</v>
      </c>
      <c r="C19" s="571" t="s">
        <v>2954</v>
      </c>
      <c r="D19" s="429">
        <v>58368085339.830002</v>
      </c>
      <c r="E19" s="429">
        <v>0</v>
      </c>
      <c r="F19" s="432" t="s">
        <v>2936</v>
      </c>
      <c r="G19" s="431">
        <f t="shared" ref="G19:G82" si="0">+D19-E19</f>
        <v>58368085339.830002</v>
      </c>
    </row>
    <row r="20" spans="1:7" ht="18" customHeight="1">
      <c r="A20" s="436" t="s">
        <v>2955</v>
      </c>
      <c r="B20" s="435" t="s">
        <v>2956</v>
      </c>
      <c r="C20" s="428"/>
      <c r="D20" s="429">
        <v>0</v>
      </c>
      <c r="E20" s="429">
        <v>0</v>
      </c>
      <c r="F20" s="432" t="s">
        <v>2936</v>
      </c>
      <c r="G20" s="431">
        <f t="shared" si="0"/>
        <v>0</v>
      </c>
    </row>
    <row r="21" spans="1:7" ht="18" customHeight="1">
      <c r="A21" s="436" t="s">
        <v>2957</v>
      </c>
      <c r="B21" s="435" t="s">
        <v>2958</v>
      </c>
      <c r="C21" s="428"/>
      <c r="D21" s="429">
        <v>0</v>
      </c>
      <c r="E21" s="429">
        <v>0</v>
      </c>
      <c r="F21" s="432" t="s">
        <v>2936</v>
      </c>
      <c r="G21" s="431">
        <f t="shared" si="0"/>
        <v>0</v>
      </c>
    </row>
    <row r="22" spans="1:7" ht="18" customHeight="1">
      <c r="A22" s="436" t="s">
        <v>2959</v>
      </c>
      <c r="B22" s="435" t="s">
        <v>562</v>
      </c>
      <c r="C22" s="428"/>
      <c r="D22" s="429">
        <v>0</v>
      </c>
      <c r="E22" s="429">
        <v>0</v>
      </c>
      <c r="F22" s="432" t="s">
        <v>2936</v>
      </c>
      <c r="G22" s="431">
        <f t="shared" si="0"/>
        <v>0</v>
      </c>
    </row>
    <row r="23" spans="1:7" ht="18" customHeight="1">
      <c r="A23" s="436" t="s">
        <v>2960</v>
      </c>
      <c r="B23" s="435" t="s">
        <v>2961</v>
      </c>
      <c r="C23" s="428"/>
      <c r="D23" s="429">
        <v>0</v>
      </c>
      <c r="E23" s="429">
        <v>0</v>
      </c>
      <c r="F23" s="432" t="s">
        <v>2936</v>
      </c>
      <c r="G23" s="431">
        <f t="shared" si="0"/>
        <v>0</v>
      </c>
    </row>
    <row r="24" spans="1:7" ht="18" customHeight="1">
      <c r="A24" s="436" t="s">
        <v>2962</v>
      </c>
      <c r="B24" s="435" t="s">
        <v>2963</v>
      </c>
      <c r="C24" s="428"/>
      <c r="D24" s="429">
        <v>0</v>
      </c>
      <c r="E24" s="429">
        <v>0</v>
      </c>
      <c r="F24" s="432" t="s">
        <v>2936</v>
      </c>
      <c r="G24" s="431">
        <f t="shared" si="0"/>
        <v>0</v>
      </c>
    </row>
    <row r="25" spans="1:7" ht="18" customHeight="1">
      <c r="A25" s="436" t="s">
        <v>1089</v>
      </c>
      <c r="B25" s="435" t="s">
        <v>1090</v>
      </c>
      <c r="C25" s="428"/>
      <c r="D25" s="429">
        <v>57970120640.440002</v>
      </c>
      <c r="E25" s="425">
        <v>0</v>
      </c>
      <c r="F25" s="432" t="s">
        <v>2936</v>
      </c>
      <c r="G25" s="431">
        <f t="shared" si="0"/>
        <v>57970120640.440002</v>
      </c>
    </row>
    <row r="26" spans="1:7" ht="18" customHeight="1">
      <c r="A26" s="437" t="s">
        <v>2964</v>
      </c>
      <c r="B26" s="435" t="s">
        <v>566</v>
      </c>
      <c r="C26" s="428"/>
      <c r="D26" s="429">
        <v>0</v>
      </c>
      <c r="E26" s="429">
        <v>0</v>
      </c>
      <c r="F26" s="432" t="s">
        <v>2936</v>
      </c>
      <c r="G26" s="431">
        <f t="shared" si="0"/>
        <v>0</v>
      </c>
    </row>
    <row r="27" spans="1:7" ht="18" customHeight="1">
      <c r="A27" s="438" t="s">
        <v>2965</v>
      </c>
      <c r="B27" s="435" t="s">
        <v>567</v>
      </c>
      <c r="C27" s="428"/>
      <c r="D27" s="429">
        <v>0</v>
      </c>
      <c r="E27" s="429">
        <v>0</v>
      </c>
      <c r="F27" s="432" t="s">
        <v>2936</v>
      </c>
      <c r="G27" s="431">
        <f t="shared" si="0"/>
        <v>0</v>
      </c>
    </row>
    <row r="28" spans="1:7" ht="18" customHeight="1">
      <c r="A28" s="436" t="s">
        <v>1107</v>
      </c>
      <c r="B28" s="435" t="s">
        <v>1108</v>
      </c>
      <c r="C28" s="428"/>
      <c r="D28" s="429">
        <v>2930617.44</v>
      </c>
      <c r="E28" s="425">
        <v>0</v>
      </c>
      <c r="F28" s="432" t="s">
        <v>2936</v>
      </c>
      <c r="G28" s="431">
        <f t="shared" si="0"/>
        <v>2930617.44</v>
      </c>
    </row>
    <row r="29" spans="1:7" ht="18" customHeight="1">
      <c r="A29" s="436" t="s">
        <v>2966</v>
      </c>
      <c r="B29" s="435" t="s">
        <v>569</v>
      </c>
      <c r="C29" s="428"/>
      <c r="D29" s="429">
        <v>0</v>
      </c>
      <c r="E29" s="429">
        <v>0</v>
      </c>
      <c r="F29" s="432" t="s">
        <v>2936</v>
      </c>
      <c r="G29" s="431">
        <f t="shared" si="0"/>
        <v>0</v>
      </c>
    </row>
    <row r="30" spans="1:7" ht="18" customHeight="1">
      <c r="A30" s="436" t="s">
        <v>2967</v>
      </c>
      <c r="B30" s="435" t="s">
        <v>570</v>
      </c>
      <c r="C30" s="428"/>
      <c r="D30" s="429">
        <v>0</v>
      </c>
      <c r="E30" s="429">
        <v>0</v>
      </c>
      <c r="F30" s="432" t="s">
        <v>2936</v>
      </c>
      <c r="G30" s="431">
        <f t="shared" si="0"/>
        <v>0</v>
      </c>
    </row>
    <row r="31" spans="1:7" ht="18" customHeight="1">
      <c r="A31" s="436" t="s">
        <v>2968</v>
      </c>
      <c r="B31" s="435" t="s">
        <v>571</v>
      </c>
      <c r="C31" s="428"/>
      <c r="D31" s="429">
        <v>0</v>
      </c>
      <c r="E31" s="429">
        <v>0</v>
      </c>
      <c r="F31" s="432" t="s">
        <v>2936</v>
      </c>
      <c r="G31" s="431">
        <f t="shared" si="0"/>
        <v>0</v>
      </c>
    </row>
    <row r="32" spans="1:7" ht="18" customHeight="1">
      <c r="A32" s="436" t="s">
        <v>2969</v>
      </c>
      <c r="B32" s="435" t="s">
        <v>2970</v>
      </c>
      <c r="C32" s="428"/>
      <c r="D32" s="429">
        <v>0</v>
      </c>
      <c r="E32" s="429">
        <v>0</v>
      </c>
      <c r="F32" s="432" t="s">
        <v>2936</v>
      </c>
      <c r="G32" s="431">
        <f t="shared" si="0"/>
        <v>0</v>
      </c>
    </row>
    <row r="33" spans="1:7" ht="18" customHeight="1">
      <c r="A33" s="436" t="s">
        <v>2971</v>
      </c>
      <c r="B33" s="435" t="s">
        <v>2972</v>
      </c>
      <c r="C33" s="428"/>
      <c r="D33" s="429">
        <v>0</v>
      </c>
      <c r="E33" s="429">
        <v>0</v>
      </c>
      <c r="F33" s="432" t="s">
        <v>2936</v>
      </c>
      <c r="G33" s="431">
        <f t="shared" si="0"/>
        <v>0</v>
      </c>
    </row>
    <row r="34" spans="1:7" ht="18" customHeight="1">
      <c r="A34" s="436" t="s">
        <v>1120</v>
      </c>
      <c r="B34" s="435" t="s">
        <v>1121</v>
      </c>
      <c r="C34" s="428"/>
      <c r="D34" s="429">
        <v>398135776.13</v>
      </c>
      <c r="E34" s="425">
        <v>0</v>
      </c>
      <c r="F34" s="432" t="s">
        <v>2936</v>
      </c>
      <c r="G34" s="431">
        <f t="shared" si="0"/>
        <v>398135776.13</v>
      </c>
    </row>
    <row r="35" spans="1:7" ht="18" customHeight="1">
      <c r="A35" s="436" t="s">
        <v>1140</v>
      </c>
      <c r="B35" s="435" t="s">
        <v>574</v>
      </c>
      <c r="C35" s="428"/>
      <c r="D35" s="429">
        <v>-3101694.18</v>
      </c>
      <c r="E35" s="425">
        <v>0</v>
      </c>
      <c r="F35" s="432" t="s">
        <v>2936</v>
      </c>
      <c r="G35" s="431">
        <f t="shared" si="0"/>
        <v>-3101694.18</v>
      </c>
    </row>
    <row r="36" spans="1:7" ht="18" customHeight="1">
      <c r="A36" s="426" t="s">
        <v>1152</v>
      </c>
      <c r="B36" s="427" t="s">
        <v>106</v>
      </c>
      <c r="C36" s="571" t="s">
        <v>2973</v>
      </c>
      <c r="D36" s="429">
        <v>610033342.47000003</v>
      </c>
      <c r="E36" s="429">
        <v>0</v>
      </c>
      <c r="F36" s="432" t="s">
        <v>2936</v>
      </c>
      <c r="G36" s="431">
        <f t="shared" si="0"/>
        <v>610033342.47000003</v>
      </c>
    </row>
    <row r="37" spans="1:7" ht="18" customHeight="1">
      <c r="A37" s="436" t="s">
        <v>1153</v>
      </c>
      <c r="B37" s="435" t="s">
        <v>584</v>
      </c>
      <c r="C37" s="428"/>
      <c r="D37" s="429">
        <v>610033342.47000003</v>
      </c>
      <c r="E37" s="425">
        <v>0</v>
      </c>
      <c r="F37" s="432" t="s">
        <v>2936</v>
      </c>
      <c r="G37" s="431">
        <f t="shared" si="0"/>
        <v>610033342.47000003</v>
      </c>
    </row>
    <row r="38" spans="1:7" ht="18" customHeight="1">
      <c r="A38" s="436" t="s">
        <v>2974</v>
      </c>
      <c r="B38" s="435" t="s">
        <v>586</v>
      </c>
      <c r="C38" s="428"/>
      <c r="D38" s="429">
        <v>0</v>
      </c>
      <c r="E38" s="425">
        <v>0</v>
      </c>
      <c r="F38" s="432" t="s">
        <v>2936</v>
      </c>
      <c r="G38" s="431">
        <f t="shared" si="0"/>
        <v>0</v>
      </c>
    </row>
    <row r="39" spans="1:7" ht="18" customHeight="1">
      <c r="A39" s="436" t="s">
        <v>2975</v>
      </c>
      <c r="B39" s="435" t="s">
        <v>588</v>
      </c>
      <c r="C39" s="428"/>
      <c r="D39" s="429">
        <v>0</v>
      </c>
      <c r="E39" s="425">
        <v>0</v>
      </c>
      <c r="F39" s="432" t="s">
        <v>2936</v>
      </c>
      <c r="G39" s="431">
        <f t="shared" si="0"/>
        <v>0</v>
      </c>
    </row>
    <row r="40" spans="1:7" ht="18" customHeight="1">
      <c r="A40" s="436" t="s">
        <v>2976</v>
      </c>
      <c r="B40" s="435" t="s">
        <v>2977</v>
      </c>
      <c r="C40" s="428"/>
      <c r="D40" s="429">
        <v>0</v>
      </c>
      <c r="E40" s="425">
        <v>0</v>
      </c>
      <c r="F40" s="432" t="s">
        <v>2936</v>
      </c>
      <c r="G40" s="431">
        <f t="shared" si="0"/>
        <v>0</v>
      </c>
    </row>
    <row r="41" spans="1:7" ht="18" customHeight="1">
      <c r="A41" s="436" t="s">
        <v>2978</v>
      </c>
      <c r="B41" s="435" t="s">
        <v>592</v>
      </c>
      <c r="C41" s="428"/>
      <c r="D41" s="429">
        <v>0</v>
      </c>
      <c r="E41" s="425">
        <v>0</v>
      </c>
      <c r="F41" s="432" t="s">
        <v>2936</v>
      </c>
      <c r="G41" s="431">
        <f t="shared" si="0"/>
        <v>0</v>
      </c>
    </row>
    <row r="42" spans="1:7" ht="18" customHeight="1">
      <c r="A42" s="426" t="s">
        <v>1226</v>
      </c>
      <c r="B42" s="427" t="s">
        <v>603</v>
      </c>
      <c r="C42" s="571" t="s">
        <v>2979</v>
      </c>
      <c r="D42" s="429">
        <v>818380247.41999996</v>
      </c>
      <c r="E42" s="429">
        <v>0</v>
      </c>
      <c r="F42" s="432" t="s">
        <v>2936</v>
      </c>
      <c r="G42" s="431">
        <f t="shared" si="0"/>
        <v>818380247.41999996</v>
      </c>
    </row>
    <row r="43" spans="1:7" ht="18" customHeight="1">
      <c r="A43" s="436" t="s">
        <v>1227</v>
      </c>
      <c r="B43" s="435" t="s">
        <v>605</v>
      </c>
      <c r="C43" s="428"/>
      <c r="D43" s="429">
        <v>818380247.41999996</v>
      </c>
      <c r="E43" s="425">
        <v>0</v>
      </c>
      <c r="F43" s="432" t="s">
        <v>2936</v>
      </c>
      <c r="G43" s="431">
        <f t="shared" si="0"/>
        <v>818380247.41999996</v>
      </c>
    </row>
    <row r="44" spans="1:7" ht="18" customHeight="1">
      <c r="A44" s="436" t="s">
        <v>2980</v>
      </c>
      <c r="B44" s="435" t="s">
        <v>607</v>
      </c>
      <c r="C44" s="428"/>
      <c r="D44" s="429">
        <v>0</v>
      </c>
      <c r="E44" s="425">
        <v>0</v>
      </c>
      <c r="F44" s="432" t="s">
        <v>2936</v>
      </c>
      <c r="G44" s="431">
        <f t="shared" si="0"/>
        <v>0</v>
      </c>
    </row>
    <row r="45" spans="1:7" ht="18" customHeight="1">
      <c r="A45" s="436" t="s">
        <v>2981</v>
      </c>
      <c r="B45" s="435" t="s">
        <v>609</v>
      </c>
      <c r="C45" s="428"/>
      <c r="D45" s="429">
        <v>0</v>
      </c>
      <c r="E45" s="425">
        <v>0</v>
      </c>
      <c r="F45" s="432" t="s">
        <v>2936</v>
      </c>
      <c r="G45" s="431">
        <f t="shared" si="0"/>
        <v>0</v>
      </c>
    </row>
    <row r="46" spans="1:7" ht="18" customHeight="1">
      <c r="A46" s="436"/>
      <c r="B46" s="439" t="s">
        <v>2982</v>
      </c>
      <c r="C46" s="428"/>
      <c r="D46" s="425">
        <v>79578447185.720001</v>
      </c>
      <c r="E46" s="425">
        <f>+E10+E13+E19+E36+E42</f>
        <v>0</v>
      </c>
      <c r="F46" s="432" t="s">
        <v>2936</v>
      </c>
      <c r="G46" s="431">
        <f t="shared" si="0"/>
        <v>79578447185.720001</v>
      </c>
    </row>
    <row r="47" spans="1:7" ht="18" customHeight="1">
      <c r="A47" s="436"/>
      <c r="B47" s="435"/>
      <c r="C47" s="428"/>
      <c r="D47" s="425"/>
      <c r="E47" s="425"/>
      <c r="F47" s="432" t="s">
        <v>2936</v>
      </c>
      <c r="G47" s="431">
        <f t="shared" si="0"/>
        <v>0</v>
      </c>
    </row>
    <row r="48" spans="1:7" ht="18" customHeight="1">
      <c r="A48" s="426" t="s">
        <v>1237</v>
      </c>
      <c r="B48" s="427" t="s">
        <v>1238</v>
      </c>
      <c r="C48" s="428"/>
      <c r="D48" s="429">
        <v>125479327912.12</v>
      </c>
      <c r="E48" s="425">
        <v>0</v>
      </c>
      <c r="F48" s="432" t="s">
        <v>2936</v>
      </c>
      <c r="G48" s="431">
        <f t="shared" si="0"/>
        <v>125479327912.12</v>
      </c>
    </row>
    <row r="49" spans="1:7" ht="18" customHeight="1">
      <c r="A49" s="426" t="s">
        <v>2983</v>
      </c>
      <c r="B49" s="427" t="s">
        <v>611</v>
      </c>
      <c r="C49" s="571" t="s">
        <v>2984</v>
      </c>
      <c r="D49" s="429">
        <v>0</v>
      </c>
      <c r="E49" s="425">
        <v>0</v>
      </c>
      <c r="F49" s="432" t="s">
        <v>2936</v>
      </c>
      <c r="G49" s="431">
        <f t="shared" si="0"/>
        <v>0</v>
      </c>
    </row>
    <row r="50" spans="1:7" ht="18" customHeight="1">
      <c r="A50" s="436" t="s">
        <v>2985</v>
      </c>
      <c r="B50" s="435" t="s">
        <v>615</v>
      </c>
      <c r="C50" s="428"/>
      <c r="D50" s="429">
        <v>0</v>
      </c>
      <c r="E50" s="425">
        <v>0</v>
      </c>
      <c r="F50" s="432" t="s">
        <v>2936</v>
      </c>
      <c r="G50" s="431">
        <f t="shared" si="0"/>
        <v>0</v>
      </c>
    </row>
    <row r="51" spans="1:7" ht="18" customHeight="1">
      <c r="A51" s="436" t="s">
        <v>2986</v>
      </c>
      <c r="B51" s="435" t="s">
        <v>617</v>
      </c>
      <c r="C51" s="428"/>
      <c r="D51" s="429">
        <v>0</v>
      </c>
      <c r="E51" s="425">
        <v>0</v>
      </c>
      <c r="F51" s="432" t="s">
        <v>2936</v>
      </c>
      <c r="G51" s="431">
        <f t="shared" si="0"/>
        <v>0</v>
      </c>
    </row>
    <row r="52" spans="1:7" ht="18" customHeight="1">
      <c r="A52" s="437" t="s">
        <v>2987</v>
      </c>
      <c r="B52" s="435" t="s">
        <v>619</v>
      </c>
      <c r="C52" s="428"/>
      <c r="D52" s="429">
        <v>0</v>
      </c>
      <c r="E52" s="425">
        <v>0</v>
      </c>
      <c r="F52" s="432" t="s">
        <v>2936</v>
      </c>
      <c r="G52" s="431">
        <f t="shared" si="0"/>
        <v>0</v>
      </c>
    </row>
    <row r="53" spans="1:7" ht="18" customHeight="1">
      <c r="A53" s="436" t="s">
        <v>2988</v>
      </c>
      <c r="B53" s="435" t="s">
        <v>621</v>
      </c>
      <c r="C53" s="428"/>
      <c r="D53" s="429">
        <v>0</v>
      </c>
      <c r="E53" s="425">
        <v>0</v>
      </c>
      <c r="F53" s="432" t="s">
        <v>2936</v>
      </c>
      <c r="G53" s="431">
        <f t="shared" si="0"/>
        <v>0</v>
      </c>
    </row>
    <row r="54" spans="1:7" ht="18" customHeight="1">
      <c r="A54" s="436" t="s">
        <v>2989</v>
      </c>
      <c r="B54" s="435" t="s">
        <v>623</v>
      </c>
      <c r="C54" s="428"/>
      <c r="D54" s="429">
        <v>0</v>
      </c>
      <c r="E54" s="425">
        <v>0</v>
      </c>
      <c r="F54" s="432" t="s">
        <v>2936</v>
      </c>
      <c r="G54" s="431">
        <f t="shared" si="0"/>
        <v>0</v>
      </c>
    </row>
    <row r="55" spans="1:7" ht="18" customHeight="1">
      <c r="A55" s="426" t="s">
        <v>1239</v>
      </c>
      <c r="B55" s="427" t="s">
        <v>625</v>
      </c>
      <c r="C55" s="571" t="s">
        <v>2990</v>
      </c>
      <c r="D55" s="429">
        <v>111862503.68000001</v>
      </c>
      <c r="E55" s="429">
        <v>0</v>
      </c>
      <c r="F55" s="432" t="s">
        <v>2936</v>
      </c>
      <c r="G55" s="431">
        <f t="shared" si="0"/>
        <v>111862503.68000001</v>
      </c>
    </row>
    <row r="56" spans="1:7" ht="18" customHeight="1">
      <c r="A56" s="436" t="s">
        <v>2991</v>
      </c>
      <c r="B56" s="435" t="s">
        <v>628</v>
      </c>
      <c r="C56" s="428"/>
      <c r="D56" s="429">
        <v>0</v>
      </c>
      <c r="E56" s="425">
        <v>0</v>
      </c>
      <c r="F56" s="432" t="s">
        <v>2936</v>
      </c>
      <c r="G56" s="431">
        <f t="shared" si="0"/>
        <v>0</v>
      </c>
    </row>
    <row r="57" spans="1:7" ht="18" customHeight="1">
      <c r="A57" s="437" t="s">
        <v>2992</v>
      </c>
      <c r="B57" s="435" t="s">
        <v>629</v>
      </c>
      <c r="C57" s="428"/>
      <c r="D57" s="429">
        <v>0</v>
      </c>
      <c r="E57" s="425">
        <v>0</v>
      </c>
      <c r="F57" s="432" t="s">
        <v>2936</v>
      </c>
      <c r="G57" s="431">
        <f t="shared" si="0"/>
        <v>0</v>
      </c>
    </row>
    <row r="58" spans="1:7" ht="18" customHeight="1">
      <c r="A58" s="438" t="s">
        <v>2993</v>
      </c>
      <c r="B58" s="435" t="s">
        <v>631</v>
      </c>
      <c r="C58" s="428"/>
      <c r="D58" s="429">
        <v>0</v>
      </c>
      <c r="E58" s="425">
        <v>0</v>
      </c>
      <c r="F58" s="432" t="s">
        <v>2936</v>
      </c>
      <c r="G58" s="431">
        <f t="shared" si="0"/>
        <v>0</v>
      </c>
    </row>
    <row r="59" spans="1:7" ht="18" customHeight="1">
      <c r="A59" s="436" t="s">
        <v>2994</v>
      </c>
      <c r="B59" s="435" t="s">
        <v>633</v>
      </c>
      <c r="C59" s="428"/>
      <c r="D59" s="429">
        <v>0</v>
      </c>
      <c r="E59" s="425">
        <v>0</v>
      </c>
      <c r="F59" s="432" t="s">
        <v>2936</v>
      </c>
      <c r="G59" s="431">
        <f t="shared" si="0"/>
        <v>0</v>
      </c>
    </row>
    <row r="60" spans="1:7" ht="18" customHeight="1">
      <c r="A60" s="436" t="s">
        <v>2995</v>
      </c>
      <c r="B60" s="435" t="s">
        <v>634</v>
      </c>
      <c r="C60" s="428"/>
      <c r="D60" s="429">
        <v>0</v>
      </c>
      <c r="E60" s="425">
        <v>0</v>
      </c>
      <c r="F60" s="432" t="s">
        <v>2936</v>
      </c>
      <c r="G60" s="431">
        <f t="shared" si="0"/>
        <v>0</v>
      </c>
    </row>
    <row r="61" spans="1:7" ht="18" customHeight="1">
      <c r="A61" s="436" t="s">
        <v>2996</v>
      </c>
      <c r="B61" s="435" t="s">
        <v>2997</v>
      </c>
      <c r="C61" s="428"/>
      <c r="D61" s="429">
        <v>0</v>
      </c>
      <c r="E61" s="425">
        <v>0</v>
      </c>
      <c r="F61" s="432" t="s">
        <v>2936</v>
      </c>
      <c r="G61" s="431">
        <f t="shared" si="0"/>
        <v>0</v>
      </c>
    </row>
    <row r="62" spans="1:7" ht="18" customHeight="1">
      <c r="A62" s="436" t="s">
        <v>1240</v>
      </c>
      <c r="B62" s="435" t="s">
        <v>635</v>
      </c>
      <c r="C62" s="428"/>
      <c r="D62" s="429">
        <v>111862503.68000001</v>
      </c>
      <c r="E62" s="425">
        <v>0</v>
      </c>
      <c r="F62" s="432" t="s">
        <v>2936</v>
      </c>
      <c r="G62" s="431">
        <f t="shared" si="0"/>
        <v>111862503.68000001</v>
      </c>
    </row>
    <row r="63" spans="1:7" ht="18" customHeight="1">
      <c r="A63" s="436" t="s">
        <v>2998</v>
      </c>
      <c r="B63" s="435" t="s">
        <v>637</v>
      </c>
      <c r="C63" s="428"/>
      <c r="D63" s="429">
        <v>0</v>
      </c>
      <c r="E63" s="425">
        <v>0</v>
      </c>
      <c r="F63" s="432" t="s">
        <v>2936</v>
      </c>
      <c r="G63" s="431">
        <f t="shared" si="0"/>
        <v>0</v>
      </c>
    </row>
    <row r="64" spans="1:7" ht="18" customHeight="1">
      <c r="A64" s="433" t="s">
        <v>1263</v>
      </c>
      <c r="B64" s="427" t="s">
        <v>1264</v>
      </c>
      <c r="C64" s="571" t="s">
        <v>2999</v>
      </c>
      <c r="D64" s="429">
        <v>121233923296.3</v>
      </c>
      <c r="E64" s="429">
        <v>0</v>
      </c>
      <c r="F64" s="432" t="s">
        <v>2936</v>
      </c>
      <c r="G64" s="431">
        <f t="shared" si="0"/>
        <v>121233923296.3</v>
      </c>
    </row>
    <row r="65" spans="1:7" ht="18" customHeight="1">
      <c r="A65" s="434" t="s">
        <v>1265</v>
      </c>
      <c r="B65" s="435" t="s">
        <v>3000</v>
      </c>
      <c r="C65" s="428"/>
      <c r="D65" s="429">
        <v>102268905547.69</v>
      </c>
      <c r="E65" s="425">
        <v>0</v>
      </c>
      <c r="F65" s="432" t="s">
        <v>2936</v>
      </c>
      <c r="G65" s="431">
        <f t="shared" si="0"/>
        <v>102268905547.69</v>
      </c>
    </row>
    <row r="66" spans="1:7" ht="18" customHeight="1">
      <c r="A66" s="434" t="s">
        <v>3001</v>
      </c>
      <c r="B66" s="435" t="s">
        <v>3002</v>
      </c>
      <c r="C66" s="428"/>
      <c r="D66" s="429">
        <v>0</v>
      </c>
      <c r="E66" s="425">
        <v>0</v>
      </c>
      <c r="F66" s="432" t="s">
        <v>2936</v>
      </c>
      <c r="G66" s="431">
        <f t="shared" si="0"/>
        <v>0</v>
      </c>
    </row>
    <row r="67" spans="1:7" ht="18" customHeight="1">
      <c r="A67" s="434" t="s">
        <v>1540</v>
      </c>
      <c r="B67" s="435" t="s">
        <v>1541</v>
      </c>
      <c r="C67" s="428"/>
      <c r="D67" s="429">
        <v>22617125.399999999</v>
      </c>
      <c r="E67" s="440">
        <v>0</v>
      </c>
      <c r="F67" s="432" t="s">
        <v>2936</v>
      </c>
      <c r="G67" s="431">
        <f t="shared" si="0"/>
        <v>22617125.399999999</v>
      </c>
    </row>
    <row r="68" spans="1:7" ht="18" customHeight="1">
      <c r="A68" s="434" t="s">
        <v>1554</v>
      </c>
      <c r="B68" s="435" t="s">
        <v>3003</v>
      </c>
      <c r="C68" s="428"/>
      <c r="D68" s="429">
        <v>87013539.739999995</v>
      </c>
      <c r="E68" s="440">
        <v>0</v>
      </c>
      <c r="F68" s="432" t="s">
        <v>2936</v>
      </c>
      <c r="G68" s="431">
        <f t="shared" si="0"/>
        <v>87013539.739999995</v>
      </c>
    </row>
    <row r="69" spans="1:7" ht="18" customHeight="1">
      <c r="A69" s="434" t="s">
        <v>1563</v>
      </c>
      <c r="B69" s="435" t="s">
        <v>1564</v>
      </c>
      <c r="C69" s="428"/>
      <c r="D69" s="429">
        <v>141764345</v>
      </c>
      <c r="E69" s="425">
        <v>0</v>
      </c>
      <c r="F69" s="432" t="s">
        <v>2936</v>
      </c>
      <c r="G69" s="431">
        <f t="shared" si="0"/>
        <v>141764345</v>
      </c>
    </row>
    <row r="70" spans="1:7" ht="18" customHeight="1">
      <c r="A70" s="434" t="s">
        <v>3004</v>
      </c>
      <c r="B70" s="435" t="s">
        <v>3005</v>
      </c>
      <c r="C70" s="428"/>
      <c r="D70" s="429">
        <v>0</v>
      </c>
      <c r="E70" s="425">
        <v>0</v>
      </c>
      <c r="F70" s="432" t="s">
        <v>2936</v>
      </c>
      <c r="G70" s="431">
        <f t="shared" si="0"/>
        <v>0</v>
      </c>
    </row>
    <row r="71" spans="1:7" ht="18" customHeight="1">
      <c r="A71" s="434" t="s">
        <v>3006</v>
      </c>
      <c r="B71" s="435" t="s">
        <v>3007</v>
      </c>
      <c r="C71" s="428"/>
      <c r="D71" s="429">
        <v>0</v>
      </c>
      <c r="E71" s="425">
        <v>0</v>
      </c>
      <c r="F71" s="432" t="s">
        <v>2936</v>
      </c>
      <c r="G71" s="431">
        <f t="shared" si="0"/>
        <v>0</v>
      </c>
    </row>
    <row r="72" spans="1:7" ht="18" customHeight="1">
      <c r="A72" s="436" t="s">
        <v>1579</v>
      </c>
      <c r="B72" s="435" t="s">
        <v>1580</v>
      </c>
      <c r="C72" s="428"/>
      <c r="D72" s="429">
        <v>7015077979.1099997</v>
      </c>
      <c r="E72" s="425">
        <v>0</v>
      </c>
      <c r="F72" s="432" t="s">
        <v>2936</v>
      </c>
      <c r="G72" s="431">
        <f t="shared" si="0"/>
        <v>7015077979.1099997</v>
      </c>
    </row>
    <row r="73" spans="1:7" ht="18" customHeight="1">
      <c r="A73" s="434" t="s">
        <v>1615</v>
      </c>
      <c r="B73" s="435" t="s">
        <v>3008</v>
      </c>
      <c r="C73" s="428"/>
      <c r="D73" s="429">
        <v>11698544759.360001</v>
      </c>
      <c r="E73" s="440">
        <v>0</v>
      </c>
      <c r="F73" s="432" t="s">
        <v>2936</v>
      </c>
      <c r="G73" s="431">
        <f t="shared" si="0"/>
        <v>11698544759.360001</v>
      </c>
    </row>
    <row r="74" spans="1:7" ht="18" customHeight="1">
      <c r="A74" s="433" t="s">
        <v>3009</v>
      </c>
      <c r="B74" s="427" t="s">
        <v>3010</v>
      </c>
      <c r="C74" s="571" t="s">
        <v>3011</v>
      </c>
      <c r="D74" s="429">
        <v>0</v>
      </c>
      <c r="E74" s="425">
        <v>0</v>
      </c>
      <c r="F74" s="432" t="s">
        <v>2936</v>
      </c>
      <c r="G74" s="431">
        <f t="shared" si="0"/>
        <v>0</v>
      </c>
    </row>
    <row r="75" spans="1:7" ht="18" customHeight="1">
      <c r="A75" s="434" t="s">
        <v>3012</v>
      </c>
      <c r="B75" s="435" t="s">
        <v>3013</v>
      </c>
      <c r="C75" s="428"/>
      <c r="D75" s="429">
        <v>0</v>
      </c>
      <c r="E75" s="425">
        <v>0</v>
      </c>
      <c r="F75" s="432" t="s">
        <v>2936</v>
      </c>
      <c r="G75" s="431">
        <f t="shared" si="0"/>
        <v>0</v>
      </c>
    </row>
    <row r="76" spans="1:7" ht="18" customHeight="1">
      <c r="A76" s="434" t="s">
        <v>3014</v>
      </c>
      <c r="B76" s="435" t="s">
        <v>3015</v>
      </c>
      <c r="C76" s="428"/>
      <c r="D76" s="429">
        <v>0</v>
      </c>
      <c r="E76" s="425">
        <v>0</v>
      </c>
      <c r="F76" s="432" t="s">
        <v>2936</v>
      </c>
      <c r="G76" s="431">
        <f t="shared" si="0"/>
        <v>0</v>
      </c>
    </row>
    <row r="77" spans="1:7" ht="18" customHeight="1">
      <c r="A77" s="434" t="s">
        <v>3016</v>
      </c>
      <c r="B77" s="435" t="s">
        <v>3017</v>
      </c>
      <c r="C77" s="428"/>
      <c r="D77" s="429">
        <v>0</v>
      </c>
      <c r="E77" s="425">
        <v>0</v>
      </c>
      <c r="F77" s="432" t="s">
        <v>2936</v>
      </c>
      <c r="G77" s="431">
        <f t="shared" si="0"/>
        <v>0</v>
      </c>
    </row>
    <row r="78" spans="1:7" ht="18" customHeight="1">
      <c r="A78" s="434" t="s">
        <v>3018</v>
      </c>
      <c r="B78" s="435" t="s">
        <v>3019</v>
      </c>
      <c r="C78" s="428"/>
      <c r="D78" s="429">
        <v>0</v>
      </c>
      <c r="E78" s="425">
        <v>0</v>
      </c>
      <c r="F78" s="432" t="s">
        <v>2936</v>
      </c>
      <c r="G78" s="431">
        <f t="shared" si="0"/>
        <v>0</v>
      </c>
    </row>
    <row r="79" spans="1:7" ht="18" customHeight="1">
      <c r="A79" s="436" t="s">
        <v>3020</v>
      </c>
      <c r="B79" s="435" t="s">
        <v>3021</v>
      </c>
      <c r="C79" s="428"/>
      <c r="D79" s="429">
        <v>0</v>
      </c>
      <c r="E79" s="425">
        <v>0</v>
      </c>
      <c r="F79" s="432" t="s">
        <v>2936</v>
      </c>
      <c r="G79" s="431">
        <f t="shared" si="0"/>
        <v>0</v>
      </c>
    </row>
    <row r="80" spans="1:7" ht="18" customHeight="1">
      <c r="A80" s="434" t="s">
        <v>3022</v>
      </c>
      <c r="B80" s="435" t="s">
        <v>3023</v>
      </c>
      <c r="C80" s="428"/>
      <c r="D80" s="429">
        <v>0</v>
      </c>
      <c r="E80" s="425">
        <v>0</v>
      </c>
      <c r="F80" s="432" t="s">
        <v>2936</v>
      </c>
      <c r="G80" s="431">
        <f t="shared" si="0"/>
        <v>0</v>
      </c>
    </row>
    <row r="81" spans="1:10" ht="18" customHeight="1">
      <c r="A81" s="426" t="s">
        <v>1634</v>
      </c>
      <c r="B81" s="427" t="s">
        <v>3024</v>
      </c>
      <c r="C81" s="571" t="s">
        <v>3025</v>
      </c>
      <c r="D81" s="429">
        <v>4133542112.1399999</v>
      </c>
      <c r="E81" s="441">
        <v>0</v>
      </c>
      <c r="F81" s="432" t="s">
        <v>2936</v>
      </c>
      <c r="G81" s="431">
        <f t="shared" si="0"/>
        <v>4133542112.1399999</v>
      </c>
    </row>
    <row r="82" spans="1:10" ht="18" customHeight="1">
      <c r="A82" s="436" t="s">
        <v>3026</v>
      </c>
      <c r="B82" s="435" t="s">
        <v>3027</v>
      </c>
      <c r="C82" s="428"/>
      <c r="D82" s="429">
        <v>0</v>
      </c>
      <c r="E82" s="425">
        <v>0</v>
      </c>
      <c r="F82" s="432" t="s">
        <v>2936</v>
      </c>
      <c r="G82" s="431">
        <f t="shared" si="0"/>
        <v>0</v>
      </c>
    </row>
    <row r="83" spans="1:10" ht="18" customHeight="1">
      <c r="A83" s="436" t="s">
        <v>3028</v>
      </c>
      <c r="B83" s="435" t="s">
        <v>3029</v>
      </c>
      <c r="C83" s="428"/>
      <c r="D83" s="429">
        <v>0</v>
      </c>
      <c r="E83" s="425">
        <v>0</v>
      </c>
      <c r="F83" s="432" t="s">
        <v>2936</v>
      </c>
      <c r="G83" s="431">
        <f t="shared" ref="G83:G146" si="1">+D83-E83</f>
        <v>0</v>
      </c>
    </row>
    <row r="84" spans="1:10" ht="18" customHeight="1">
      <c r="A84" s="436" t="s">
        <v>3030</v>
      </c>
      <c r="B84" s="435" t="s">
        <v>3031</v>
      </c>
      <c r="C84" s="428"/>
      <c r="D84" s="429">
        <v>0</v>
      </c>
      <c r="E84" s="425">
        <v>0</v>
      </c>
      <c r="F84" s="432" t="s">
        <v>2936</v>
      </c>
      <c r="G84" s="431">
        <f t="shared" si="1"/>
        <v>0</v>
      </c>
    </row>
    <row r="85" spans="1:10" ht="18" customHeight="1">
      <c r="A85" s="436" t="s">
        <v>1636</v>
      </c>
      <c r="B85" s="435" t="s">
        <v>3032</v>
      </c>
      <c r="C85" s="428"/>
      <c r="D85" s="429">
        <v>4133542112.1399999</v>
      </c>
      <c r="E85" s="425">
        <v>0</v>
      </c>
      <c r="F85" s="432" t="s">
        <v>2936</v>
      </c>
      <c r="G85" s="431">
        <f t="shared" si="1"/>
        <v>4133542112.1399999</v>
      </c>
    </row>
    <row r="86" spans="1:10" ht="18" customHeight="1">
      <c r="A86" s="426" t="s">
        <v>3033</v>
      </c>
      <c r="B86" s="427" t="s">
        <v>3034</v>
      </c>
      <c r="C86" s="571" t="s">
        <v>3035</v>
      </c>
      <c r="D86" s="429">
        <v>0</v>
      </c>
      <c r="E86" s="425">
        <v>0</v>
      </c>
      <c r="F86" s="432" t="s">
        <v>2936</v>
      </c>
      <c r="G86" s="431">
        <f t="shared" si="1"/>
        <v>0</v>
      </c>
    </row>
    <row r="87" spans="1:10" ht="18" customHeight="1">
      <c r="A87" s="436" t="s">
        <v>3036</v>
      </c>
      <c r="B87" s="435" t="s">
        <v>690</v>
      </c>
      <c r="C87" s="428"/>
      <c r="D87" s="429">
        <v>0</v>
      </c>
      <c r="E87" s="425">
        <v>0</v>
      </c>
      <c r="F87" s="432" t="s">
        <v>2936</v>
      </c>
      <c r="G87" s="431">
        <f t="shared" si="1"/>
        <v>0</v>
      </c>
    </row>
    <row r="88" spans="1:10" ht="18" customHeight="1">
      <c r="A88" s="436" t="s">
        <v>3037</v>
      </c>
      <c r="B88" s="435" t="s">
        <v>692</v>
      </c>
      <c r="C88" s="428"/>
      <c r="D88" s="429">
        <v>0</v>
      </c>
      <c r="E88" s="425">
        <v>0</v>
      </c>
      <c r="F88" s="432" t="s">
        <v>2936</v>
      </c>
      <c r="G88" s="431">
        <f t="shared" si="1"/>
        <v>0</v>
      </c>
    </row>
    <row r="89" spans="1:10" ht="18" customHeight="1">
      <c r="A89" s="436" t="s">
        <v>3038</v>
      </c>
      <c r="B89" s="435" t="s">
        <v>3039</v>
      </c>
      <c r="C89" s="428"/>
      <c r="D89" s="429">
        <v>0</v>
      </c>
      <c r="E89" s="425">
        <v>0</v>
      </c>
      <c r="F89" s="432" t="s">
        <v>2936</v>
      </c>
      <c r="G89" s="431">
        <f t="shared" si="1"/>
        <v>0</v>
      </c>
    </row>
    <row r="90" spans="1:10" ht="18" customHeight="1">
      <c r="A90" s="436"/>
      <c r="B90" s="442" t="s">
        <v>3040</v>
      </c>
      <c r="C90" s="428"/>
      <c r="D90" s="425">
        <v>125479327912.12</v>
      </c>
      <c r="E90" s="425">
        <f>+E49+E55+E64+E74+E81+E86</f>
        <v>0</v>
      </c>
      <c r="F90" s="432" t="s">
        <v>2936</v>
      </c>
      <c r="G90" s="431"/>
    </row>
    <row r="91" spans="1:10" ht="18" customHeight="1">
      <c r="A91" s="436"/>
      <c r="B91" s="443" t="s">
        <v>3041</v>
      </c>
      <c r="C91" s="428"/>
      <c r="D91" s="425">
        <v>205057775097.84</v>
      </c>
      <c r="E91" s="425">
        <f>+E46+E90</f>
        <v>0</v>
      </c>
      <c r="F91" s="432" t="s">
        <v>2936</v>
      </c>
      <c r="G91" s="431"/>
    </row>
    <row r="92" spans="1:10" ht="18" hidden="1" customHeight="1">
      <c r="A92" s="436"/>
      <c r="B92" s="444"/>
      <c r="C92" s="428"/>
      <c r="D92" s="425" t="s">
        <v>3042</v>
      </c>
      <c r="E92" s="425"/>
      <c r="F92" s="432" t="s">
        <v>3042</v>
      </c>
      <c r="G92" s="431"/>
    </row>
    <row r="93" spans="1:10" ht="18" hidden="1" customHeight="1">
      <c r="A93" s="436"/>
      <c r="B93" s="444"/>
      <c r="C93" s="428"/>
      <c r="D93" s="425" t="s">
        <v>3042</v>
      </c>
      <c r="E93" s="425"/>
      <c r="F93" s="432" t="s">
        <v>3042</v>
      </c>
      <c r="G93" s="431"/>
    </row>
    <row r="94" spans="1:10" ht="18" hidden="1" customHeight="1">
      <c r="A94" s="436"/>
      <c r="B94" s="444"/>
      <c r="C94" s="428"/>
      <c r="D94" s="425" t="s">
        <v>3042</v>
      </c>
      <c r="E94" s="425"/>
      <c r="F94" s="432" t="s">
        <v>3042</v>
      </c>
      <c r="G94" s="431"/>
    </row>
    <row r="95" spans="1:10" ht="18" customHeight="1">
      <c r="A95" s="436"/>
      <c r="B95" s="435"/>
      <c r="C95" s="428"/>
      <c r="D95" s="425" t="s">
        <v>3042</v>
      </c>
      <c r="E95" s="425"/>
      <c r="F95" s="432" t="s">
        <v>3042</v>
      </c>
      <c r="G95" s="431"/>
      <c r="I95" s="546"/>
      <c r="J95" s="445"/>
    </row>
    <row r="96" spans="1:10" ht="18" customHeight="1">
      <c r="A96" s="446" t="s">
        <v>3043</v>
      </c>
      <c r="B96" s="447" t="s">
        <v>3044</v>
      </c>
      <c r="C96" s="428"/>
      <c r="D96" s="429">
        <v>58233161693.239998</v>
      </c>
      <c r="E96" s="425">
        <v>0</v>
      </c>
      <c r="F96" s="432" t="s">
        <v>2936</v>
      </c>
      <c r="G96" s="431">
        <f t="shared" si="1"/>
        <v>58233161693.239998</v>
      </c>
    </row>
    <row r="97" spans="1:7" ht="18" customHeight="1">
      <c r="A97" s="426" t="s">
        <v>1647</v>
      </c>
      <c r="B97" s="427" t="s">
        <v>517</v>
      </c>
      <c r="C97" s="428"/>
      <c r="D97" s="429">
        <v>58233161693.239998</v>
      </c>
      <c r="E97" s="425">
        <v>0</v>
      </c>
      <c r="F97" s="432" t="s">
        <v>2936</v>
      </c>
      <c r="G97" s="431">
        <f t="shared" si="1"/>
        <v>58233161693.239998</v>
      </c>
    </row>
    <row r="98" spans="1:7" ht="18" customHeight="1">
      <c r="A98" s="426" t="s">
        <v>1648</v>
      </c>
      <c r="B98" s="427" t="s">
        <v>698</v>
      </c>
      <c r="C98" s="571" t="s">
        <v>3045</v>
      </c>
      <c r="D98" s="429">
        <v>58233161693.239998</v>
      </c>
      <c r="E98" s="429">
        <v>0</v>
      </c>
      <c r="F98" s="432" t="s">
        <v>2936</v>
      </c>
      <c r="G98" s="431">
        <f t="shared" si="1"/>
        <v>58233161693.239998</v>
      </c>
    </row>
    <row r="99" spans="1:7" ht="18" customHeight="1">
      <c r="A99" s="436" t="s">
        <v>1649</v>
      </c>
      <c r="B99" s="435" t="s">
        <v>700</v>
      </c>
      <c r="C99" s="428"/>
      <c r="D99" s="429">
        <v>1510025424.25</v>
      </c>
      <c r="E99" s="425">
        <v>0</v>
      </c>
      <c r="F99" s="432" t="s">
        <v>2936</v>
      </c>
      <c r="G99" s="431">
        <f t="shared" si="1"/>
        <v>1510025424.25</v>
      </c>
    </row>
    <row r="100" spans="1:7" ht="18" customHeight="1">
      <c r="A100" s="436" t="s">
        <v>1763</v>
      </c>
      <c r="B100" s="435" t="s">
        <v>701</v>
      </c>
      <c r="C100" s="428"/>
      <c r="D100" s="429">
        <v>22716309353.66</v>
      </c>
      <c r="E100" s="425">
        <v>0</v>
      </c>
      <c r="F100" s="432" t="s">
        <v>2936</v>
      </c>
      <c r="G100" s="431">
        <f t="shared" si="1"/>
        <v>22716309353.66</v>
      </c>
    </row>
    <row r="101" spans="1:7" ht="18" customHeight="1">
      <c r="A101" s="436" t="s">
        <v>1827</v>
      </c>
      <c r="B101" s="435" t="s">
        <v>702</v>
      </c>
      <c r="C101" s="428"/>
      <c r="D101" s="429">
        <v>829222282.16999996</v>
      </c>
      <c r="E101" s="425">
        <v>0</v>
      </c>
      <c r="F101" s="432" t="s">
        <v>2936</v>
      </c>
      <c r="G101" s="431">
        <f t="shared" si="1"/>
        <v>829222282.16999996</v>
      </c>
    </row>
    <row r="102" spans="1:7" ht="18" customHeight="1">
      <c r="A102" s="436" t="s">
        <v>3046</v>
      </c>
      <c r="B102" s="435" t="s">
        <v>3047</v>
      </c>
      <c r="C102" s="428"/>
      <c r="D102" s="429">
        <v>0</v>
      </c>
      <c r="E102" s="429">
        <v>0</v>
      </c>
      <c r="F102" s="432" t="s">
        <v>2936</v>
      </c>
      <c r="G102" s="431">
        <f t="shared" si="1"/>
        <v>0</v>
      </c>
    </row>
    <row r="103" spans="1:7" ht="18" customHeight="1">
      <c r="A103" s="436" t="s">
        <v>3048</v>
      </c>
      <c r="B103" s="435" t="s">
        <v>3049</v>
      </c>
      <c r="C103" s="428"/>
      <c r="D103" s="429">
        <v>0</v>
      </c>
      <c r="E103" s="429">
        <v>0</v>
      </c>
      <c r="F103" s="432" t="s">
        <v>2936</v>
      </c>
      <c r="G103" s="431">
        <f t="shared" si="1"/>
        <v>0</v>
      </c>
    </row>
    <row r="104" spans="1:7" ht="18" customHeight="1">
      <c r="A104" s="436" t="s">
        <v>3050</v>
      </c>
      <c r="B104" s="435" t="s">
        <v>707</v>
      </c>
      <c r="C104" s="428"/>
      <c r="D104" s="429">
        <v>0</v>
      </c>
      <c r="E104" s="429">
        <v>0</v>
      </c>
      <c r="F104" s="432" t="s">
        <v>2936</v>
      </c>
      <c r="G104" s="431">
        <f t="shared" si="1"/>
        <v>0</v>
      </c>
    </row>
    <row r="105" spans="1:7" ht="18" customHeight="1">
      <c r="A105" s="436" t="s">
        <v>3051</v>
      </c>
      <c r="B105" s="435" t="s">
        <v>708</v>
      </c>
      <c r="C105" s="428"/>
      <c r="D105" s="429">
        <v>0</v>
      </c>
      <c r="E105" s="429">
        <v>0</v>
      </c>
      <c r="F105" s="432" t="s">
        <v>2936</v>
      </c>
      <c r="G105" s="431">
        <f t="shared" si="1"/>
        <v>0</v>
      </c>
    </row>
    <row r="106" spans="1:7" ht="18" customHeight="1">
      <c r="A106" s="436" t="s">
        <v>3052</v>
      </c>
      <c r="B106" s="435" t="s">
        <v>3053</v>
      </c>
      <c r="C106" s="428"/>
      <c r="D106" s="429">
        <v>0</v>
      </c>
      <c r="E106" s="429">
        <v>0</v>
      </c>
      <c r="F106" s="432" t="s">
        <v>2936</v>
      </c>
      <c r="G106" s="431">
        <f t="shared" si="1"/>
        <v>0</v>
      </c>
    </row>
    <row r="107" spans="1:7" ht="18" customHeight="1">
      <c r="A107" s="436" t="s">
        <v>3054</v>
      </c>
      <c r="B107" s="435" t="s">
        <v>3055</v>
      </c>
      <c r="C107" s="428"/>
      <c r="D107" s="429">
        <v>0</v>
      </c>
      <c r="E107" s="429">
        <v>0</v>
      </c>
      <c r="F107" s="432" t="s">
        <v>2936</v>
      </c>
      <c r="G107" s="431">
        <f t="shared" si="1"/>
        <v>0</v>
      </c>
    </row>
    <row r="108" spans="1:7" ht="18" customHeight="1">
      <c r="A108" s="436" t="s">
        <v>3056</v>
      </c>
      <c r="B108" s="448" t="s">
        <v>3057</v>
      </c>
      <c r="C108" s="428"/>
      <c r="D108" s="429">
        <v>0</v>
      </c>
      <c r="E108" s="429">
        <v>0</v>
      </c>
      <c r="F108" s="432" t="s">
        <v>2936</v>
      </c>
      <c r="G108" s="431">
        <f t="shared" si="1"/>
        <v>0</v>
      </c>
    </row>
    <row r="109" spans="1:7" ht="18" customHeight="1">
      <c r="A109" s="436" t="s">
        <v>3058</v>
      </c>
      <c r="B109" s="435" t="s">
        <v>3059</v>
      </c>
      <c r="C109" s="428"/>
      <c r="D109" s="429">
        <v>0</v>
      </c>
      <c r="E109" s="429">
        <v>0</v>
      </c>
      <c r="F109" s="432" t="s">
        <v>2936</v>
      </c>
      <c r="G109" s="431">
        <f t="shared" si="1"/>
        <v>0</v>
      </c>
    </row>
    <row r="110" spans="1:7" ht="18" customHeight="1">
      <c r="A110" s="436" t="s">
        <v>3060</v>
      </c>
      <c r="B110" s="448" t="s">
        <v>3061</v>
      </c>
      <c r="C110" s="428"/>
      <c r="D110" s="429">
        <v>0</v>
      </c>
      <c r="E110" s="429">
        <v>0</v>
      </c>
      <c r="F110" s="432" t="s">
        <v>2936</v>
      </c>
      <c r="G110" s="431">
        <f t="shared" si="1"/>
        <v>0</v>
      </c>
    </row>
    <row r="111" spans="1:7" ht="18" customHeight="1">
      <c r="A111" s="449" t="s">
        <v>3062</v>
      </c>
      <c r="B111" s="435" t="s">
        <v>3063</v>
      </c>
      <c r="C111" s="428"/>
      <c r="D111" s="429">
        <v>0</v>
      </c>
      <c r="E111" s="429">
        <v>0</v>
      </c>
      <c r="F111" s="432" t="s">
        <v>2936</v>
      </c>
      <c r="G111" s="431">
        <f t="shared" si="1"/>
        <v>0</v>
      </c>
    </row>
    <row r="112" spans="1:7" ht="18" customHeight="1">
      <c r="A112" s="436" t="s">
        <v>1869</v>
      </c>
      <c r="B112" s="435" t="s">
        <v>713</v>
      </c>
      <c r="C112" s="428"/>
      <c r="D112" s="429">
        <v>33177604633.16</v>
      </c>
      <c r="E112" s="425">
        <v>0</v>
      </c>
      <c r="F112" s="432" t="s">
        <v>2936</v>
      </c>
      <c r="G112" s="431">
        <f t="shared" si="1"/>
        <v>33177604633.16</v>
      </c>
    </row>
    <row r="113" spans="1:7" ht="18" customHeight="1">
      <c r="A113" s="426" t="s">
        <v>3064</v>
      </c>
      <c r="B113" s="427" t="s">
        <v>3065</v>
      </c>
      <c r="C113" s="571" t="s">
        <v>3066</v>
      </c>
      <c r="D113" s="429">
        <v>0</v>
      </c>
      <c r="E113" s="425">
        <v>0</v>
      </c>
      <c r="F113" s="432" t="s">
        <v>2936</v>
      </c>
      <c r="G113" s="431">
        <f t="shared" si="1"/>
        <v>0</v>
      </c>
    </row>
    <row r="114" spans="1:7" ht="18" customHeight="1">
      <c r="A114" s="436" t="s">
        <v>3067</v>
      </c>
      <c r="B114" s="435" t="s">
        <v>3068</v>
      </c>
      <c r="C114" s="428"/>
      <c r="D114" s="429">
        <v>0</v>
      </c>
      <c r="E114" s="425">
        <v>0</v>
      </c>
      <c r="F114" s="432" t="s">
        <v>2936</v>
      </c>
      <c r="G114" s="431">
        <f t="shared" si="1"/>
        <v>0</v>
      </c>
    </row>
    <row r="115" spans="1:7" ht="18" customHeight="1">
      <c r="A115" s="436" t="s">
        <v>3069</v>
      </c>
      <c r="B115" s="435" t="s">
        <v>721</v>
      </c>
      <c r="C115" s="428"/>
      <c r="D115" s="429">
        <v>0</v>
      </c>
      <c r="E115" s="425">
        <v>0</v>
      </c>
      <c r="F115" s="432" t="s">
        <v>2936</v>
      </c>
      <c r="G115" s="431">
        <f t="shared" si="1"/>
        <v>0</v>
      </c>
    </row>
    <row r="116" spans="1:7" ht="18" customHeight="1">
      <c r="A116" s="436" t="s">
        <v>3070</v>
      </c>
      <c r="B116" s="435" t="s">
        <v>722</v>
      </c>
      <c r="C116" s="428"/>
      <c r="D116" s="429">
        <v>0</v>
      </c>
      <c r="E116" s="425">
        <v>0</v>
      </c>
      <c r="F116" s="432" t="s">
        <v>2936</v>
      </c>
      <c r="G116" s="431">
        <f t="shared" si="1"/>
        <v>0</v>
      </c>
    </row>
    <row r="117" spans="1:7" ht="18" customHeight="1">
      <c r="A117" s="436" t="s">
        <v>3071</v>
      </c>
      <c r="B117" s="435" t="s">
        <v>724</v>
      </c>
      <c r="C117" s="428"/>
      <c r="D117" s="429">
        <v>0</v>
      </c>
      <c r="E117" s="425">
        <v>0</v>
      </c>
      <c r="F117" s="432" t="s">
        <v>2936</v>
      </c>
      <c r="G117" s="431">
        <f t="shared" si="1"/>
        <v>0</v>
      </c>
    </row>
    <row r="118" spans="1:7" ht="18" customHeight="1">
      <c r="A118" s="436" t="s">
        <v>3072</v>
      </c>
      <c r="B118" s="435" t="s">
        <v>726</v>
      </c>
      <c r="C118" s="428"/>
      <c r="D118" s="429">
        <v>0</v>
      </c>
      <c r="E118" s="425">
        <v>0</v>
      </c>
      <c r="F118" s="432" t="s">
        <v>2936</v>
      </c>
      <c r="G118" s="431">
        <f t="shared" si="1"/>
        <v>0</v>
      </c>
    </row>
    <row r="119" spans="1:7" ht="18" customHeight="1">
      <c r="A119" s="426" t="s">
        <v>3073</v>
      </c>
      <c r="B119" s="427" t="s">
        <v>780</v>
      </c>
      <c r="C119" s="571" t="s">
        <v>3074</v>
      </c>
      <c r="D119" s="429">
        <v>0</v>
      </c>
      <c r="E119" s="425">
        <v>0</v>
      </c>
      <c r="F119" s="432" t="s">
        <v>2936</v>
      </c>
      <c r="G119" s="431">
        <f t="shared" si="1"/>
        <v>0</v>
      </c>
    </row>
    <row r="120" spans="1:7" ht="18" customHeight="1">
      <c r="A120" s="436" t="s">
        <v>3075</v>
      </c>
      <c r="B120" s="435" t="s">
        <v>3076</v>
      </c>
      <c r="C120" s="428"/>
      <c r="D120" s="429">
        <v>0</v>
      </c>
      <c r="E120" s="425">
        <v>0</v>
      </c>
      <c r="F120" s="432" t="s">
        <v>2936</v>
      </c>
      <c r="G120" s="431">
        <f t="shared" si="1"/>
        <v>0</v>
      </c>
    </row>
    <row r="121" spans="1:7" ht="18" customHeight="1">
      <c r="A121" s="436" t="s">
        <v>3077</v>
      </c>
      <c r="B121" s="435" t="s">
        <v>3078</v>
      </c>
      <c r="C121" s="428"/>
      <c r="D121" s="429">
        <v>0</v>
      </c>
      <c r="E121" s="425">
        <v>0</v>
      </c>
      <c r="F121" s="432" t="s">
        <v>2936</v>
      </c>
      <c r="G121" s="431">
        <f t="shared" si="1"/>
        <v>0</v>
      </c>
    </row>
    <row r="122" spans="1:7" ht="18" customHeight="1">
      <c r="A122" s="436" t="s">
        <v>3079</v>
      </c>
      <c r="B122" s="435" t="s">
        <v>734</v>
      </c>
      <c r="C122" s="428"/>
      <c r="D122" s="429">
        <v>0</v>
      </c>
      <c r="E122" s="425">
        <v>0</v>
      </c>
      <c r="F122" s="432" t="s">
        <v>2936</v>
      </c>
      <c r="G122" s="431">
        <f t="shared" si="1"/>
        <v>0</v>
      </c>
    </row>
    <row r="123" spans="1:7" ht="18" customHeight="1">
      <c r="A123" s="436" t="s">
        <v>3080</v>
      </c>
      <c r="B123" s="435" t="s">
        <v>736</v>
      </c>
      <c r="C123" s="428"/>
      <c r="D123" s="429">
        <v>0</v>
      </c>
      <c r="E123" s="425">
        <v>0</v>
      </c>
      <c r="F123" s="432" t="s">
        <v>2936</v>
      </c>
      <c r="G123" s="431">
        <f t="shared" si="1"/>
        <v>0</v>
      </c>
    </row>
    <row r="124" spans="1:7" ht="18" customHeight="1">
      <c r="A124" s="426" t="s">
        <v>3081</v>
      </c>
      <c r="B124" s="427" t="s">
        <v>739</v>
      </c>
      <c r="C124" s="571" t="s">
        <v>3082</v>
      </c>
      <c r="D124" s="429">
        <v>0</v>
      </c>
      <c r="E124" s="425">
        <v>0</v>
      </c>
      <c r="F124" s="432" t="s">
        <v>2936</v>
      </c>
      <c r="G124" s="431">
        <f t="shared" si="1"/>
        <v>0</v>
      </c>
    </row>
    <row r="125" spans="1:7" ht="18" customHeight="1">
      <c r="A125" s="436" t="s">
        <v>3083</v>
      </c>
      <c r="B125" s="435" t="s">
        <v>741</v>
      </c>
      <c r="C125" s="428"/>
      <c r="D125" s="429">
        <v>0</v>
      </c>
      <c r="E125" s="425">
        <v>0</v>
      </c>
      <c r="F125" s="432" t="s">
        <v>2936</v>
      </c>
      <c r="G125" s="431">
        <f t="shared" si="1"/>
        <v>0</v>
      </c>
    </row>
    <row r="126" spans="1:7" ht="18" customHeight="1">
      <c r="A126" s="436" t="s">
        <v>3084</v>
      </c>
      <c r="B126" s="435" t="s">
        <v>743</v>
      </c>
      <c r="C126" s="428"/>
      <c r="D126" s="429">
        <v>0</v>
      </c>
      <c r="E126" s="425">
        <v>0</v>
      </c>
      <c r="F126" s="432" t="s">
        <v>2936</v>
      </c>
      <c r="G126" s="431">
        <f t="shared" si="1"/>
        <v>0</v>
      </c>
    </row>
    <row r="127" spans="1:7" ht="18" customHeight="1">
      <c r="A127" s="426" t="s">
        <v>3085</v>
      </c>
      <c r="B127" s="427" t="s">
        <v>3086</v>
      </c>
      <c r="C127" s="571" t="s">
        <v>3087</v>
      </c>
      <c r="D127" s="429">
        <v>0</v>
      </c>
      <c r="E127" s="425">
        <v>0</v>
      </c>
      <c r="F127" s="432" t="s">
        <v>2936</v>
      </c>
      <c r="G127" s="431">
        <f t="shared" si="1"/>
        <v>0</v>
      </c>
    </row>
    <row r="128" spans="1:7" ht="18" customHeight="1">
      <c r="A128" s="436" t="s">
        <v>3088</v>
      </c>
      <c r="B128" s="435" t="s">
        <v>3089</v>
      </c>
      <c r="C128" s="428"/>
      <c r="D128" s="429">
        <v>0</v>
      </c>
      <c r="E128" s="425">
        <v>0</v>
      </c>
      <c r="F128" s="432" t="s">
        <v>2936</v>
      </c>
      <c r="G128" s="431">
        <f t="shared" si="1"/>
        <v>0</v>
      </c>
    </row>
    <row r="129" spans="1:7" ht="18" customHeight="1">
      <c r="A129" s="437" t="s">
        <v>3090</v>
      </c>
      <c r="B129" s="435" t="s">
        <v>3091</v>
      </c>
      <c r="C129" s="428"/>
      <c r="D129" s="429">
        <v>0</v>
      </c>
      <c r="E129" s="425">
        <v>0</v>
      </c>
      <c r="F129" s="432" t="s">
        <v>2936</v>
      </c>
      <c r="G129" s="431">
        <f t="shared" si="1"/>
        <v>0</v>
      </c>
    </row>
    <row r="130" spans="1:7" ht="18" customHeight="1">
      <c r="A130" s="436" t="s">
        <v>3092</v>
      </c>
      <c r="B130" s="435" t="s">
        <v>751</v>
      </c>
      <c r="C130" s="428"/>
      <c r="D130" s="429">
        <v>0</v>
      </c>
      <c r="E130" s="425">
        <v>0</v>
      </c>
      <c r="F130" s="432" t="s">
        <v>2936</v>
      </c>
      <c r="G130" s="431">
        <f t="shared" si="1"/>
        <v>0</v>
      </c>
    </row>
    <row r="131" spans="1:7" ht="18" customHeight="1">
      <c r="A131" s="436"/>
      <c r="B131" s="439" t="s">
        <v>3093</v>
      </c>
      <c r="C131" s="428"/>
      <c r="D131" s="425">
        <v>58233161693.239998</v>
      </c>
      <c r="E131" s="425">
        <f>+E98+E113+E119+E124+E127</f>
        <v>0</v>
      </c>
      <c r="F131" s="432" t="s">
        <v>2936</v>
      </c>
      <c r="G131" s="431">
        <f t="shared" si="1"/>
        <v>58233161693.239998</v>
      </c>
    </row>
    <row r="132" spans="1:7" ht="18" customHeight="1">
      <c r="A132" s="436"/>
      <c r="B132" s="435"/>
      <c r="C132" s="428"/>
      <c r="D132" s="425"/>
      <c r="E132" s="425"/>
      <c r="F132" s="432" t="s">
        <v>2936</v>
      </c>
      <c r="G132" s="431"/>
    </row>
    <row r="133" spans="1:7" ht="18" customHeight="1">
      <c r="A133" s="426" t="s">
        <v>3094</v>
      </c>
      <c r="B133" s="427" t="s">
        <v>518</v>
      </c>
      <c r="C133" s="428"/>
      <c r="D133" s="429">
        <v>0</v>
      </c>
      <c r="E133" s="425">
        <v>0</v>
      </c>
      <c r="F133" s="432" t="s">
        <v>2936</v>
      </c>
      <c r="G133" s="431">
        <f t="shared" si="1"/>
        <v>0</v>
      </c>
    </row>
    <row r="134" spans="1:7" ht="18" customHeight="1">
      <c r="A134" s="426" t="s">
        <v>3095</v>
      </c>
      <c r="B134" s="427" t="s">
        <v>755</v>
      </c>
      <c r="C134" s="571" t="s">
        <v>3096</v>
      </c>
      <c r="D134" s="429">
        <v>0</v>
      </c>
      <c r="E134" s="425">
        <v>0</v>
      </c>
      <c r="F134" s="432" t="s">
        <v>2936</v>
      </c>
      <c r="G134" s="431">
        <f t="shared" si="1"/>
        <v>0</v>
      </c>
    </row>
    <row r="135" spans="1:7" ht="18" customHeight="1">
      <c r="A135" s="436" t="s">
        <v>3097</v>
      </c>
      <c r="B135" s="435" t="s">
        <v>757</v>
      </c>
      <c r="C135" s="428"/>
      <c r="D135" s="429">
        <v>0</v>
      </c>
      <c r="E135" s="425">
        <v>0</v>
      </c>
      <c r="F135" s="432" t="s">
        <v>2936</v>
      </c>
      <c r="G135" s="431">
        <f t="shared" si="1"/>
        <v>0</v>
      </c>
    </row>
    <row r="136" spans="1:7" ht="18" customHeight="1">
      <c r="A136" s="436" t="s">
        <v>3098</v>
      </c>
      <c r="B136" s="435" t="s">
        <v>759</v>
      </c>
      <c r="C136" s="428"/>
      <c r="D136" s="429">
        <v>0</v>
      </c>
      <c r="E136" s="425">
        <v>0</v>
      </c>
      <c r="F136" s="432" t="s">
        <v>2936</v>
      </c>
      <c r="G136" s="431">
        <f t="shared" si="1"/>
        <v>0</v>
      </c>
    </row>
    <row r="137" spans="1:7" ht="18" customHeight="1">
      <c r="A137" s="436" t="s">
        <v>3099</v>
      </c>
      <c r="B137" s="435" t="s">
        <v>761</v>
      </c>
      <c r="C137" s="428"/>
      <c r="D137" s="429">
        <v>0</v>
      </c>
      <c r="E137" s="425">
        <v>0</v>
      </c>
      <c r="F137" s="432" t="s">
        <v>2936</v>
      </c>
      <c r="G137" s="431">
        <f t="shared" si="1"/>
        <v>0</v>
      </c>
    </row>
    <row r="138" spans="1:7" ht="18" customHeight="1">
      <c r="A138" s="436" t="s">
        <v>3100</v>
      </c>
      <c r="B138" s="435" t="s">
        <v>3101</v>
      </c>
      <c r="C138" s="428"/>
      <c r="D138" s="429">
        <v>0</v>
      </c>
      <c r="E138" s="425">
        <v>0</v>
      </c>
      <c r="F138" s="432" t="s">
        <v>2936</v>
      </c>
      <c r="G138" s="431">
        <f t="shared" si="1"/>
        <v>0</v>
      </c>
    </row>
    <row r="139" spans="1:7" ht="18" customHeight="1">
      <c r="A139" s="436" t="s">
        <v>3102</v>
      </c>
      <c r="B139" s="435" t="s">
        <v>765</v>
      </c>
      <c r="C139" s="428"/>
      <c r="D139" s="429">
        <v>0</v>
      </c>
      <c r="E139" s="425">
        <v>0</v>
      </c>
      <c r="F139" s="432" t="s">
        <v>2936</v>
      </c>
      <c r="G139" s="431">
        <f t="shared" si="1"/>
        <v>0</v>
      </c>
    </row>
    <row r="140" spans="1:7" ht="18" customHeight="1">
      <c r="A140" s="436" t="s">
        <v>3103</v>
      </c>
      <c r="B140" s="435" t="s">
        <v>766</v>
      </c>
      <c r="C140" s="428"/>
      <c r="D140" s="429">
        <v>0</v>
      </c>
      <c r="E140" s="425">
        <v>0</v>
      </c>
      <c r="F140" s="432" t="s">
        <v>2936</v>
      </c>
      <c r="G140" s="431">
        <f t="shared" si="1"/>
        <v>0</v>
      </c>
    </row>
    <row r="141" spans="1:7" ht="18" customHeight="1">
      <c r="A141" s="436" t="s">
        <v>3104</v>
      </c>
      <c r="B141" s="435" t="s">
        <v>3055</v>
      </c>
      <c r="C141" s="428"/>
      <c r="D141" s="429">
        <v>0</v>
      </c>
      <c r="E141" s="425">
        <v>0</v>
      </c>
      <c r="F141" s="432" t="s">
        <v>2936</v>
      </c>
      <c r="G141" s="431">
        <f t="shared" si="1"/>
        <v>0</v>
      </c>
    </row>
    <row r="142" spans="1:7" ht="18" customHeight="1">
      <c r="A142" s="436" t="s">
        <v>3105</v>
      </c>
      <c r="B142" s="448" t="s">
        <v>3057</v>
      </c>
      <c r="C142" s="428"/>
      <c r="D142" s="429">
        <v>0</v>
      </c>
      <c r="E142" s="425">
        <v>0</v>
      </c>
      <c r="F142" s="432" t="s">
        <v>2936</v>
      </c>
      <c r="G142" s="431">
        <f t="shared" si="1"/>
        <v>0</v>
      </c>
    </row>
    <row r="143" spans="1:7" ht="18" customHeight="1">
      <c r="A143" s="436" t="s">
        <v>3106</v>
      </c>
      <c r="B143" s="435" t="s">
        <v>3107</v>
      </c>
      <c r="C143" s="428"/>
      <c r="D143" s="429">
        <v>0</v>
      </c>
      <c r="E143" s="425">
        <v>0</v>
      </c>
      <c r="F143" s="432" t="s">
        <v>2936</v>
      </c>
      <c r="G143" s="431">
        <f t="shared" si="1"/>
        <v>0</v>
      </c>
    </row>
    <row r="144" spans="1:7" ht="18" customHeight="1">
      <c r="A144" s="436" t="s">
        <v>3108</v>
      </c>
      <c r="B144" s="448" t="s">
        <v>3109</v>
      </c>
      <c r="C144" s="428"/>
      <c r="D144" s="429">
        <v>0</v>
      </c>
      <c r="E144" s="425">
        <v>0</v>
      </c>
      <c r="F144" s="432" t="s">
        <v>2936</v>
      </c>
      <c r="G144" s="431">
        <f t="shared" si="1"/>
        <v>0</v>
      </c>
    </row>
    <row r="145" spans="1:7" ht="18" customHeight="1">
      <c r="A145" s="436" t="s">
        <v>3110</v>
      </c>
      <c r="B145" s="435" t="s">
        <v>3111</v>
      </c>
      <c r="C145" s="428"/>
      <c r="D145" s="429">
        <v>0</v>
      </c>
      <c r="E145" s="425">
        <v>0</v>
      </c>
      <c r="F145" s="432" t="s">
        <v>2936</v>
      </c>
      <c r="G145" s="431">
        <f t="shared" si="1"/>
        <v>0</v>
      </c>
    </row>
    <row r="146" spans="1:7" ht="18" customHeight="1">
      <c r="A146" s="426" t="s">
        <v>3112</v>
      </c>
      <c r="B146" s="427" t="s">
        <v>3113</v>
      </c>
      <c r="C146" s="571" t="s">
        <v>3114</v>
      </c>
      <c r="D146" s="429">
        <v>0</v>
      </c>
      <c r="E146" s="425">
        <v>0</v>
      </c>
      <c r="F146" s="432" t="s">
        <v>2936</v>
      </c>
      <c r="G146" s="431">
        <f t="shared" si="1"/>
        <v>0</v>
      </c>
    </row>
    <row r="147" spans="1:7" ht="18" customHeight="1">
      <c r="A147" s="436" t="s">
        <v>3115</v>
      </c>
      <c r="B147" s="435" t="s">
        <v>3116</v>
      </c>
      <c r="C147" s="428"/>
      <c r="D147" s="429">
        <v>0</v>
      </c>
      <c r="E147" s="425">
        <v>0</v>
      </c>
      <c r="F147" s="432" t="s">
        <v>2936</v>
      </c>
      <c r="G147" s="431">
        <f t="shared" ref="G147:G192" si="2">+D147-E147</f>
        <v>0</v>
      </c>
    </row>
    <row r="148" spans="1:7" ht="18" customHeight="1">
      <c r="A148" s="436" t="s">
        <v>3117</v>
      </c>
      <c r="B148" s="435" t="s">
        <v>776</v>
      </c>
      <c r="C148" s="428"/>
      <c r="D148" s="429">
        <v>0</v>
      </c>
      <c r="E148" s="425">
        <v>0</v>
      </c>
      <c r="F148" s="432" t="s">
        <v>2936</v>
      </c>
      <c r="G148" s="431">
        <f t="shared" si="2"/>
        <v>0</v>
      </c>
    </row>
    <row r="149" spans="1:7" ht="18" customHeight="1">
      <c r="A149" s="436" t="s">
        <v>3118</v>
      </c>
      <c r="B149" s="435" t="s">
        <v>777</v>
      </c>
      <c r="C149" s="428"/>
      <c r="D149" s="429">
        <v>0</v>
      </c>
      <c r="E149" s="425">
        <v>0</v>
      </c>
      <c r="F149" s="432" t="s">
        <v>2936</v>
      </c>
      <c r="G149" s="431">
        <f t="shared" si="2"/>
        <v>0</v>
      </c>
    </row>
    <row r="150" spans="1:7" ht="18" customHeight="1">
      <c r="A150" s="426" t="s">
        <v>3119</v>
      </c>
      <c r="B150" s="427" t="s">
        <v>780</v>
      </c>
      <c r="C150" s="571" t="s">
        <v>3120</v>
      </c>
      <c r="D150" s="429">
        <v>0</v>
      </c>
      <c r="E150" s="425">
        <v>0</v>
      </c>
      <c r="F150" s="432" t="s">
        <v>2936</v>
      </c>
      <c r="G150" s="431">
        <f t="shared" si="2"/>
        <v>0</v>
      </c>
    </row>
    <row r="151" spans="1:7" ht="18" customHeight="1">
      <c r="A151" s="436" t="s">
        <v>3121</v>
      </c>
      <c r="B151" s="435" t="s">
        <v>3076</v>
      </c>
      <c r="C151" s="428"/>
      <c r="D151" s="429">
        <v>0</v>
      </c>
      <c r="E151" s="425">
        <v>0</v>
      </c>
      <c r="F151" s="432" t="s">
        <v>2936</v>
      </c>
      <c r="G151" s="431">
        <f t="shared" si="2"/>
        <v>0</v>
      </c>
    </row>
    <row r="152" spans="1:7" ht="18" customHeight="1">
      <c r="A152" s="436" t="s">
        <v>3122</v>
      </c>
      <c r="B152" s="435" t="s">
        <v>736</v>
      </c>
      <c r="C152" s="428"/>
      <c r="D152" s="429">
        <v>0</v>
      </c>
      <c r="E152" s="425">
        <v>0</v>
      </c>
      <c r="F152" s="432" t="s">
        <v>2936</v>
      </c>
      <c r="G152" s="431">
        <f t="shared" si="2"/>
        <v>0</v>
      </c>
    </row>
    <row r="153" spans="1:7" ht="18" customHeight="1">
      <c r="A153" s="426" t="s">
        <v>3123</v>
      </c>
      <c r="B153" s="427" t="s">
        <v>785</v>
      </c>
      <c r="C153" s="571" t="s">
        <v>3124</v>
      </c>
      <c r="D153" s="429">
        <v>0</v>
      </c>
      <c r="E153" s="425">
        <v>0</v>
      </c>
      <c r="F153" s="432" t="s">
        <v>2936</v>
      </c>
      <c r="G153" s="431">
        <f t="shared" si="2"/>
        <v>0</v>
      </c>
    </row>
    <row r="154" spans="1:7" ht="18" customHeight="1">
      <c r="A154" s="436" t="s">
        <v>3125</v>
      </c>
      <c r="B154" s="435" t="s">
        <v>787</v>
      </c>
      <c r="C154" s="428"/>
      <c r="D154" s="429">
        <v>0</v>
      </c>
      <c r="E154" s="425">
        <v>0</v>
      </c>
      <c r="F154" s="432" t="s">
        <v>2936</v>
      </c>
      <c r="G154" s="431">
        <f t="shared" si="2"/>
        <v>0</v>
      </c>
    </row>
    <row r="155" spans="1:7" ht="18" customHeight="1">
      <c r="A155" s="436" t="s">
        <v>3126</v>
      </c>
      <c r="B155" s="435" t="s">
        <v>3127</v>
      </c>
      <c r="C155" s="428"/>
      <c r="D155" s="429">
        <v>0</v>
      </c>
      <c r="E155" s="425">
        <v>0</v>
      </c>
      <c r="F155" s="432" t="s">
        <v>2936</v>
      </c>
      <c r="G155" s="431">
        <f t="shared" si="2"/>
        <v>0</v>
      </c>
    </row>
    <row r="156" spans="1:7" ht="18" customHeight="1">
      <c r="A156" s="426" t="s">
        <v>3128</v>
      </c>
      <c r="B156" s="427" t="s">
        <v>3129</v>
      </c>
      <c r="C156" s="571" t="s">
        <v>3130</v>
      </c>
      <c r="D156" s="429">
        <v>0</v>
      </c>
      <c r="E156" s="425">
        <v>0</v>
      </c>
      <c r="F156" s="432" t="s">
        <v>2936</v>
      </c>
      <c r="G156" s="431">
        <f t="shared" si="2"/>
        <v>0</v>
      </c>
    </row>
    <row r="157" spans="1:7" ht="18" customHeight="1">
      <c r="A157" s="436" t="s">
        <v>3131</v>
      </c>
      <c r="B157" s="435" t="s">
        <v>794</v>
      </c>
      <c r="C157" s="428"/>
      <c r="D157" s="429">
        <v>0</v>
      </c>
      <c r="E157" s="425">
        <v>0</v>
      </c>
      <c r="F157" s="432" t="s">
        <v>2936</v>
      </c>
      <c r="G157" s="431">
        <f t="shared" si="2"/>
        <v>0</v>
      </c>
    </row>
    <row r="158" spans="1:7" ht="18" customHeight="1">
      <c r="A158" s="437" t="s">
        <v>3132</v>
      </c>
      <c r="B158" s="435" t="s">
        <v>3133</v>
      </c>
      <c r="C158" s="428"/>
      <c r="D158" s="429">
        <v>0</v>
      </c>
      <c r="E158" s="425">
        <v>0</v>
      </c>
      <c r="F158" s="432" t="s">
        <v>2936</v>
      </c>
      <c r="G158" s="431">
        <f t="shared" si="2"/>
        <v>0</v>
      </c>
    </row>
    <row r="159" spans="1:7" ht="18" customHeight="1">
      <c r="A159" s="436" t="s">
        <v>3134</v>
      </c>
      <c r="B159" s="435" t="s">
        <v>3135</v>
      </c>
      <c r="C159" s="428"/>
      <c r="D159" s="429">
        <v>0</v>
      </c>
      <c r="E159" s="425">
        <v>0</v>
      </c>
      <c r="F159" s="432" t="s">
        <v>2936</v>
      </c>
      <c r="G159" s="431">
        <f t="shared" si="2"/>
        <v>0</v>
      </c>
    </row>
    <row r="160" spans="1:7" ht="18" customHeight="1">
      <c r="A160" s="436"/>
      <c r="B160" s="439" t="s">
        <v>3136</v>
      </c>
      <c r="C160" s="428"/>
      <c r="D160" s="425">
        <v>0</v>
      </c>
      <c r="E160" s="425">
        <f>+E134+E146+E150+E153+E156</f>
        <v>0</v>
      </c>
      <c r="F160" s="432" t="s">
        <v>2936</v>
      </c>
      <c r="G160" s="431"/>
    </row>
    <row r="161" spans="1:7" ht="18" customHeight="1">
      <c r="A161" s="436"/>
      <c r="B161" s="439" t="s">
        <v>3137</v>
      </c>
      <c r="C161" s="428"/>
      <c r="D161" s="425">
        <v>58233161693.239998</v>
      </c>
      <c r="E161" s="425">
        <f>+E131+E160</f>
        <v>0</v>
      </c>
      <c r="F161" s="432" t="s">
        <v>2936</v>
      </c>
      <c r="G161" s="431"/>
    </row>
    <row r="162" spans="1:7" ht="18" hidden="1" customHeight="1">
      <c r="A162" s="436"/>
      <c r="B162" s="435"/>
      <c r="C162" s="428"/>
      <c r="D162" s="425"/>
      <c r="E162" s="425"/>
      <c r="F162" s="432" t="s">
        <v>2936</v>
      </c>
      <c r="G162" s="431"/>
    </row>
    <row r="163" spans="1:7" ht="18" hidden="1" customHeight="1">
      <c r="A163" s="436"/>
      <c r="B163" s="435"/>
      <c r="C163" s="428"/>
      <c r="D163" s="425"/>
      <c r="E163" s="425"/>
      <c r="F163" s="432" t="s">
        <v>2936</v>
      </c>
      <c r="G163" s="431"/>
    </row>
    <row r="164" spans="1:7" ht="18" customHeight="1">
      <c r="A164" s="436"/>
      <c r="B164" s="435"/>
      <c r="C164" s="428"/>
      <c r="D164" s="425"/>
      <c r="E164" s="425"/>
      <c r="F164" s="432" t="s">
        <v>2936</v>
      </c>
      <c r="G164" s="431"/>
    </row>
    <row r="165" spans="1:7" ht="18" customHeight="1">
      <c r="A165" s="446" t="s">
        <v>3138</v>
      </c>
      <c r="B165" s="447" t="s">
        <v>3139</v>
      </c>
      <c r="C165" s="428"/>
      <c r="D165" s="429">
        <v>128225659798.72</v>
      </c>
      <c r="E165" s="425">
        <v>0</v>
      </c>
      <c r="F165" s="432" t="s">
        <v>2936</v>
      </c>
      <c r="G165" s="431">
        <f t="shared" si="2"/>
        <v>128225659798.72</v>
      </c>
    </row>
    <row r="166" spans="1:7" ht="18" customHeight="1">
      <c r="A166" s="426" t="s">
        <v>1893</v>
      </c>
      <c r="B166" s="427" t="s">
        <v>3140</v>
      </c>
      <c r="C166" s="428"/>
      <c r="D166" s="429">
        <v>128225659798.72</v>
      </c>
      <c r="E166" s="425">
        <v>0</v>
      </c>
      <c r="F166" s="432" t="s">
        <v>2936</v>
      </c>
      <c r="G166" s="431">
        <f t="shared" si="2"/>
        <v>128225659798.72</v>
      </c>
    </row>
    <row r="167" spans="1:7" ht="18" customHeight="1">
      <c r="A167" s="426" t="s">
        <v>1895</v>
      </c>
      <c r="B167" s="427" t="s">
        <v>802</v>
      </c>
      <c r="C167" s="571" t="s">
        <v>3141</v>
      </c>
      <c r="D167" s="429">
        <v>83363856036.399994</v>
      </c>
      <c r="E167" s="429">
        <v>0</v>
      </c>
      <c r="F167" s="432" t="s">
        <v>2936</v>
      </c>
      <c r="G167" s="431">
        <f t="shared" si="2"/>
        <v>83363856036.399994</v>
      </c>
    </row>
    <row r="168" spans="1:7" ht="18" customHeight="1">
      <c r="A168" s="436" t="s">
        <v>1896</v>
      </c>
      <c r="B168" s="435" t="s">
        <v>1897</v>
      </c>
      <c r="C168" s="428"/>
      <c r="D168" s="429">
        <v>83363856036.399994</v>
      </c>
      <c r="E168" s="425">
        <v>0</v>
      </c>
      <c r="F168" s="432" t="s">
        <v>2936</v>
      </c>
      <c r="G168" s="431">
        <f t="shared" si="2"/>
        <v>83363856036.399994</v>
      </c>
    </row>
    <row r="169" spans="1:7" ht="18" customHeight="1">
      <c r="A169" s="436" t="s">
        <v>2832</v>
      </c>
      <c r="B169" s="435" t="s">
        <v>2833</v>
      </c>
      <c r="C169" s="428"/>
      <c r="D169" s="429">
        <v>0</v>
      </c>
      <c r="E169" s="425">
        <v>0</v>
      </c>
      <c r="F169" s="432" t="s">
        <v>2936</v>
      </c>
      <c r="G169" s="431">
        <f t="shared" si="2"/>
        <v>0</v>
      </c>
    </row>
    <row r="170" spans="1:7" ht="18" customHeight="1">
      <c r="A170" s="426" t="s">
        <v>3142</v>
      </c>
      <c r="B170" s="427" t="s">
        <v>1960</v>
      </c>
      <c r="C170" s="571" t="s">
        <v>3143</v>
      </c>
      <c r="D170" s="429">
        <v>0</v>
      </c>
      <c r="E170" s="425">
        <v>0</v>
      </c>
      <c r="F170" s="432" t="s">
        <v>2936</v>
      </c>
      <c r="G170" s="431">
        <f t="shared" si="2"/>
        <v>0</v>
      </c>
    </row>
    <row r="171" spans="1:7" ht="18" customHeight="1">
      <c r="A171" s="436" t="s">
        <v>2834</v>
      </c>
      <c r="B171" s="435" t="s">
        <v>2835</v>
      </c>
      <c r="C171" s="428"/>
      <c r="D171" s="429">
        <v>0</v>
      </c>
      <c r="E171" s="425">
        <v>0</v>
      </c>
      <c r="F171" s="432" t="s">
        <v>2936</v>
      </c>
      <c r="G171" s="431">
        <f t="shared" si="2"/>
        <v>0</v>
      </c>
    </row>
    <row r="172" spans="1:7" ht="18" customHeight="1">
      <c r="A172" s="436" t="s">
        <v>2836</v>
      </c>
      <c r="B172" s="435" t="s">
        <v>2837</v>
      </c>
      <c r="C172" s="428"/>
      <c r="D172" s="429">
        <v>0</v>
      </c>
      <c r="E172" s="425">
        <v>0</v>
      </c>
      <c r="F172" s="432" t="s">
        <v>2936</v>
      </c>
      <c r="G172" s="431">
        <f t="shared" si="2"/>
        <v>0</v>
      </c>
    </row>
    <row r="173" spans="1:7" ht="18" customHeight="1">
      <c r="A173" s="426" t="s">
        <v>1904</v>
      </c>
      <c r="B173" s="427" t="s">
        <v>463</v>
      </c>
      <c r="C173" s="571" t="s">
        <v>3144</v>
      </c>
      <c r="D173" s="429">
        <v>43519521695.360001</v>
      </c>
      <c r="E173" s="429">
        <v>0</v>
      </c>
      <c r="F173" s="432" t="s">
        <v>2936</v>
      </c>
      <c r="G173" s="431">
        <f t="shared" si="2"/>
        <v>43519521695.360001</v>
      </c>
    </row>
    <row r="174" spans="1:7" ht="18" customHeight="1">
      <c r="A174" s="436" t="s">
        <v>1905</v>
      </c>
      <c r="B174" s="435" t="s">
        <v>1906</v>
      </c>
      <c r="C174" s="428"/>
      <c r="D174" s="429">
        <v>43519521695.360001</v>
      </c>
      <c r="E174" s="425">
        <v>0</v>
      </c>
      <c r="F174" s="432" t="s">
        <v>2936</v>
      </c>
      <c r="G174" s="431">
        <f t="shared" si="2"/>
        <v>43519521695.360001</v>
      </c>
    </row>
    <row r="175" spans="1:7" ht="18" customHeight="1">
      <c r="A175" s="436" t="s">
        <v>2838</v>
      </c>
      <c r="B175" s="435" t="s">
        <v>2839</v>
      </c>
      <c r="C175" s="428"/>
      <c r="D175" s="429">
        <v>0</v>
      </c>
      <c r="E175" s="425">
        <v>0</v>
      </c>
      <c r="F175" s="432" t="s">
        <v>2936</v>
      </c>
      <c r="G175" s="431">
        <f t="shared" si="2"/>
        <v>0</v>
      </c>
    </row>
    <row r="176" spans="1:7" ht="18" customHeight="1">
      <c r="A176" s="426" t="s">
        <v>3145</v>
      </c>
      <c r="B176" s="427" t="s">
        <v>827</v>
      </c>
      <c r="C176" s="571" t="s">
        <v>3146</v>
      </c>
      <c r="D176" s="429">
        <v>0</v>
      </c>
      <c r="E176" s="425">
        <v>0</v>
      </c>
      <c r="F176" s="432" t="s">
        <v>2936</v>
      </c>
      <c r="G176" s="431">
        <f t="shared" si="2"/>
        <v>0</v>
      </c>
    </row>
    <row r="177" spans="1:7" ht="18" customHeight="1">
      <c r="A177" s="436" t="s">
        <v>2840</v>
      </c>
      <c r="B177" s="435" t="s">
        <v>831</v>
      </c>
      <c r="C177" s="428"/>
      <c r="D177" s="429">
        <v>0</v>
      </c>
      <c r="E177" s="425">
        <v>0</v>
      </c>
      <c r="F177" s="432" t="s">
        <v>2936</v>
      </c>
      <c r="G177" s="431">
        <f t="shared" si="2"/>
        <v>0</v>
      </c>
    </row>
    <row r="178" spans="1:7" ht="24.75" customHeight="1">
      <c r="A178" s="436" t="s">
        <v>2841</v>
      </c>
      <c r="B178" s="435" t="s">
        <v>2842</v>
      </c>
      <c r="C178" s="428"/>
      <c r="D178" s="429">
        <v>0</v>
      </c>
      <c r="E178" s="425">
        <v>0</v>
      </c>
      <c r="F178" s="432" t="s">
        <v>2936</v>
      </c>
      <c r="G178" s="431">
        <f t="shared" si="2"/>
        <v>0</v>
      </c>
    </row>
    <row r="179" spans="1:7" ht="26.25" customHeight="1">
      <c r="A179" s="436" t="s">
        <v>2843</v>
      </c>
      <c r="B179" s="435" t="s">
        <v>2844</v>
      </c>
      <c r="C179" s="428"/>
      <c r="D179" s="429">
        <v>0</v>
      </c>
      <c r="E179" s="425">
        <v>0</v>
      </c>
      <c r="F179" s="432" t="s">
        <v>2936</v>
      </c>
      <c r="G179" s="431">
        <f t="shared" si="2"/>
        <v>0</v>
      </c>
    </row>
    <row r="180" spans="1:7" ht="18" customHeight="1">
      <c r="A180" s="436" t="s">
        <v>2845</v>
      </c>
      <c r="B180" s="435" t="s">
        <v>837</v>
      </c>
      <c r="C180" s="428"/>
      <c r="D180" s="429">
        <v>0</v>
      </c>
      <c r="E180" s="425">
        <v>0</v>
      </c>
      <c r="F180" s="432" t="s">
        <v>2936</v>
      </c>
      <c r="G180" s="431">
        <f t="shared" si="2"/>
        <v>0</v>
      </c>
    </row>
    <row r="181" spans="1:7" ht="18" customHeight="1">
      <c r="A181" s="426" t="s">
        <v>1916</v>
      </c>
      <c r="B181" s="427" t="s">
        <v>1917</v>
      </c>
      <c r="C181" s="571" t="s">
        <v>3147</v>
      </c>
      <c r="D181" s="441">
        <v>19941235672.840004</v>
      </c>
      <c r="E181" s="441">
        <v>0</v>
      </c>
      <c r="F181" s="432" t="s">
        <v>2936</v>
      </c>
      <c r="G181" s="431">
        <f t="shared" si="2"/>
        <v>19941235672.840004</v>
      </c>
    </row>
    <row r="182" spans="1:7" ht="18" customHeight="1">
      <c r="A182" s="450" t="s">
        <v>1918</v>
      </c>
      <c r="B182" s="451" t="s">
        <v>2846</v>
      </c>
      <c r="C182" s="452"/>
      <c r="D182" s="429">
        <v>1342282066.96</v>
      </c>
      <c r="E182" s="425">
        <v>0</v>
      </c>
      <c r="F182" s="432" t="s">
        <v>2936</v>
      </c>
      <c r="G182" s="431">
        <f t="shared" si="2"/>
        <v>1342282066.96</v>
      </c>
    </row>
    <row r="183" spans="1:7" ht="18" customHeight="1">
      <c r="A183" s="450" t="s">
        <v>1935</v>
      </c>
      <c r="B183" s="451" t="s">
        <v>841</v>
      </c>
      <c r="C183" s="452"/>
      <c r="D183" s="429">
        <v>18598953605.880005</v>
      </c>
      <c r="E183" s="425">
        <f>+'[1] 2016'!G591-'[1] 2016'!G617</f>
        <v>0</v>
      </c>
      <c r="F183" s="432" t="s">
        <v>2936</v>
      </c>
      <c r="G183" s="431">
        <f t="shared" si="2"/>
        <v>18598953605.880005</v>
      </c>
    </row>
    <row r="184" spans="1:7" ht="18" customHeight="1">
      <c r="A184" s="453" t="s">
        <v>3148</v>
      </c>
      <c r="B184" s="454" t="s">
        <v>3149</v>
      </c>
      <c r="C184" s="452"/>
      <c r="D184" s="441">
        <v>0</v>
      </c>
      <c r="E184" s="440">
        <v>0</v>
      </c>
      <c r="F184" s="432" t="s">
        <v>2936</v>
      </c>
      <c r="G184" s="431">
        <f t="shared" si="2"/>
        <v>0</v>
      </c>
    </row>
    <row r="185" spans="1:7" ht="21.75" customHeight="1">
      <c r="A185" s="426" t="s">
        <v>3150</v>
      </c>
      <c r="B185" s="427" t="s">
        <v>3151</v>
      </c>
      <c r="C185" s="571" t="s">
        <v>3152</v>
      </c>
      <c r="D185" s="429">
        <v>0</v>
      </c>
      <c r="E185" s="425">
        <v>0</v>
      </c>
      <c r="F185" s="432" t="s">
        <v>2936</v>
      </c>
      <c r="G185" s="431">
        <f t="shared" si="2"/>
        <v>0</v>
      </c>
    </row>
    <row r="186" spans="1:7" ht="28.5" customHeight="1">
      <c r="A186" s="436" t="s">
        <v>2847</v>
      </c>
      <c r="B186" s="435" t="s">
        <v>2848</v>
      </c>
      <c r="C186" s="428"/>
      <c r="D186" s="429">
        <v>0</v>
      </c>
      <c r="E186" s="425">
        <v>0</v>
      </c>
      <c r="F186" s="432" t="s">
        <v>2936</v>
      </c>
      <c r="G186" s="431">
        <f t="shared" si="2"/>
        <v>0</v>
      </c>
    </row>
    <row r="187" spans="1:7" ht="27" customHeight="1">
      <c r="A187" s="436" t="s">
        <v>2849</v>
      </c>
      <c r="B187" s="435" t="s">
        <v>2850</v>
      </c>
      <c r="C187" s="428"/>
      <c r="D187" s="429">
        <v>0</v>
      </c>
      <c r="E187" s="425">
        <v>0</v>
      </c>
      <c r="F187" s="432" t="s">
        <v>2936</v>
      </c>
      <c r="G187" s="431">
        <f t="shared" si="2"/>
        <v>0</v>
      </c>
    </row>
    <row r="188" spans="1:7" ht="18" customHeight="1">
      <c r="A188" s="426" t="s">
        <v>3153</v>
      </c>
      <c r="B188" s="427" t="s">
        <v>3154</v>
      </c>
      <c r="C188" s="571" t="s">
        <v>3155</v>
      </c>
      <c r="D188" s="429">
        <v>0</v>
      </c>
      <c r="E188" s="425">
        <v>0</v>
      </c>
      <c r="F188" s="432" t="s">
        <v>2936</v>
      </c>
      <c r="G188" s="431">
        <f t="shared" si="2"/>
        <v>0</v>
      </c>
    </row>
    <row r="189" spans="1:7" ht="18" customHeight="1">
      <c r="A189" s="436" t="s">
        <v>2851</v>
      </c>
      <c r="B189" s="435" t="s">
        <v>2852</v>
      </c>
      <c r="C189" s="428"/>
      <c r="D189" s="429">
        <v>0</v>
      </c>
      <c r="E189" s="425">
        <v>0</v>
      </c>
      <c r="F189" s="432" t="s">
        <v>2936</v>
      </c>
      <c r="G189" s="431">
        <f t="shared" si="2"/>
        <v>0</v>
      </c>
    </row>
    <row r="190" spans="1:7" ht="23.25" customHeight="1">
      <c r="A190" s="436" t="s">
        <v>2853</v>
      </c>
      <c r="B190" s="435" t="s">
        <v>2854</v>
      </c>
      <c r="C190" s="428"/>
      <c r="D190" s="429">
        <v>0</v>
      </c>
      <c r="E190" s="425">
        <v>0</v>
      </c>
      <c r="F190" s="432" t="s">
        <v>2936</v>
      </c>
      <c r="G190" s="431">
        <f t="shared" si="2"/>
        <v>0</v>
      </c>
    </row>
    <row r="191" spans="1:7" ht="18" customHeight="1">
      <c r="A191" s="436" t="s">
        <v>2855</v>
      </c>
      <c r="B191" s="435" t="s">
        <v>2856</v>
      </c>
      <c r="C191" s="428"/>
      <c r="D191" s="429">
        <v>0</v>
      </c>
      <c r="E191" s="425">
        <v>0</v>
      </c>
      <c r="F191" s="432" t="s">
        <v>2936</v>
      </c>
      <c r="G191" s="431">
        <f t="shared" si="2"/>
        <v>0</v>
      </c>
    </row>
    <row r="192" spans="1:7" ht="27" customHeight="1">
      <c r="A192" s="436" t="s">
        <v>2857</v>
      </c>
      <c r="B192" s="435" t="s">
        <v>2858</v>
      </c>
      <c r="C192" s="428"/>
      <c r="D192" s="429">
        <v>0</v>
      </c>
      <c r="E192" s="425">
        <v>0</v>
      </c>
      <c r="F192" s="432" t="s">
        <v>2936</v>
      </c>
      <c r="G192" s="431">
        <f t="shared" si="2"/>
        <v>0</v>
      </c>
    </row>
    <row r="193" spans="1:7" ht="18" customHeight="1">
      <c r="A193" s="422"/>
      <c r="B193" s="418" t="s">
        <v>3156</v>
      </c>
      <c r="C193" s="428"/>
      <c r="D193" s="425">
        <v>146824613404.60001</v>
      </c>
      <c r="E193" s="425">
        <f>+E167+E170+E173+E176+E181+E185+E188</f>
        <v>0</v>
      </c>
      <c r="F193" s="432" t="s">
        <v>2936</v>
      </c>
      <c r="G193" s="431"/>
    </row>
    <row r="194" spans="1:7" ht="18" customHeight="1">
      <c r="A194" s="422"/>
      <c r="B194" s="418" t="s">
        <v>3157</v>
      </c>
      <c r="C194" s="428"/>
      <c r="D194" s="425">
        <v>205057775097.84</v>
      </c>
      <c r="E194" s="425">
        <f>+E161+E193</f>
        <v>0</v>
      </c>
      <c r="F194" s="432" t="s">
        <v>2936</v>
      </c>
      <c r="G194" s="431"/>
    </row>
    <row r="195" spans="1:7" ht="18" customHeight="1">
      <c r="B195" s="455"/>
      <c r="C195" s="456"/>
      <c r="D195" s="457"/>
      <c r="E195" s="457"/>
      <c r="G195" s="548"/>
    </row>
    <row r="196" spans="1:7" ht="18" customHeight="1">
      <c r="C196" s="459"/>
      <c r="D196" s="460">
        <f>+D91-D194</f>
        <v>0</v>
      </c>
      <c r="E196" s="460">
        <f>+E194-E91</f>
        <v>0</v>
      </c>
      <c r="G196" s="548"/>
    </row>
    <row r="197" spans="1:7" ht="18" customHeight="1">
      <c r="C197" s="459"/>
      <c r="D197" s="460"/>
      <c r="E197" s="457"/>
      <c r="G197" s="548"/>
    </row>
    <row r="198" spans="1:7" ht="18" customHeight="1">
      <c r="B198" s="1479" t="s">
        <v>2861</v>
      </c>
      <c r="C198" s="1479"/>
      <c r="D198" s="1479"/>
      <c r="E198" s="313"/>
      <c r="G198" s="548"/>
    </row>
    <row r="199" spans="1:7" ht="18" customHeight="1">
      <c r="B199" s="1480" t="s">
        <v>2810</v>
      </c>
      <c r="C199" s="1480"/>
      <c r="D199" s="1480"/>
      <c r="E199" s="389" t="s">
        <v>2811</v>
      </c>
      <c r="G199" s="548"/>
    </row>
    <row r="200" spans="1:7" ht="18" customHeight="1">
      <c r="B200" s="311"/>
      <c r="C200" s="312"/>
      <c r="D200" s="311"/>
      <c r="E200" s="313"/>
      <c r="G200" s="548"/>
    </row>
    <row r="201" spans="1:7" ht="18" customHeight="1">
      <c r="B201" s="1475" t="s">
        <v>2812</v>
      </c>
      <c r="C201" s="1475"/>
      <c r="D201" s="1475"/>
      <c r="E201" s="313"/>
      <c r="G201" s="548"/>
    </row>
    <row r="202" spans="1:7" ht="18" customHeight="1">
      <c r="B202" s="481" t="s">
        <v>2813</v>
      </c>
      <c r="C202" s="481"/>
      <c r="D202" s="481"/>
      <c r="E202" s="313"/>
      <c r="G202" s="548"/>
    </row>
    <row r="203" spans="1:7" ht="18" customHeight="1">
      <c r="B203" s="314"/>
      <c r="C203" s="315"/>
      <c r="D203" s="314"/>
      <c r="E203" s="313"/>
      <c r="G203" s="548"/>
    </row>
    <row r="204" spans="1:7" ht="18" customHeight="1">
      <c r="B204" s="314"/>
      <c r="C204" s="315"/>
      <c r="D204" s="314"/>
      <c r="E204" s="313"/>
      <c r="G204" s="548"/>
    </row>
    <row r="205" spans="1:7" ht="18" customHeight="1">
      <c r="B205" s="482" t="s">
        <v>2814</v>
      </c>
      <c r="C205" s="482"/>
      <c r="D205" s="482"/>
      <c r="E205" s="311"/>
      <c r="G205" s="548"/>
    </row>
    <row r="206" spans="1:7" ht="18" customHeight="1">
      <c r="B206" s="482" t="s">
        <v>2815</v>
      </c>
      <c r="C206" s="482"/>
      <c r="D206" s="482"/>
      <c r="E206" s="482"/>
      <c r="G206" s="548"/>
    </row>
    <row r="207" spans="1:7" ht="18" customHeight="1">
      <c r="B207" s="482"/>
      <c r="C207" s="482"/>
      <c r="D207" s="482"/>
      <c r="E207" s="313"/>
      <c r="G207" s="548"/>
    </row>
    <row r="208" spans="1:7" ht="18" customHeight="1">
      <c r="C208" s="456"/>
      <c r="G208" s="548"/>
    </row>
    <row r="209" spans="3:7" ht="18" customHeight="1">
      <c r="C209" s="456"/>
      <c r="G209" s="548"/>
    </row>
    <row r="210" spans="3:7" ht="18" customHeight="1">
      <c r="C210" s="456"/>
      <c r="G210" s="548"/>
    </row>
    <row r="211" spans="3:7" ht="18" customHeight="1">
      <c r="C211" s="456"/>
      <c r="G211" s="548"/>
    </row>
    <row r="212" spans="3:7" ht="18" customHeight="1">
      <c r="C212" s="456"/>
      <c r="G212" s="548"/>
    </row>
    <row r="213" spans="3:7" ht="18" customHeight="1">
      <c r="C213" s="456"/>
      <c r="G213" s="548"/>
    </row>
    <row r="214" spans="3:7" ht="18" customHeight="1">
      <c r="C214" s="456"/>
      <c r="G214" s="548"/>
    </row>
    <row r="215" spans="3:7" ht="18" customHeight="1">
      <c r="C215" s="456"/>
      <c r="G215" s="548"/>
    </row>
    <row r="216" spans="3:7" ht="18" customHeight="1">
      <c r="C216" s="456"/>
      <c r="G216" s="548"/>
    </row>
  </sheetData>
  <mergeCells count="7">
    <mergeCell ref="B201:D201"/>
    <mergeCell ref="A1:E1"/>
    <mergeCell ref="A2:E2"/>
    <mergeCell ref="A3:E3"/>
    <mergeCell ref="A4:E4"/>
    <mergeCell ref="B198:D198"/>
    <mergeCell ref="B199:D199"/>
  </mergeCells>
  <dataValidations count="1">
    <dataValidation type="textLength" allowBlank="1" showInputMessage="1" showErrorMessage="1" error="No debe exceder en 50 caracteres el texto breve" sqref="B139:B140 WVJ983179:WVJ983180 WLN983179:WLN983180 WBR983179:WBR983180 VRV983179:VRV983180 VHZ983179:VHZ983180 UYD983179:UYD983180 UOH983179:UOH983180 UEL983179:UEL983180 TUP983179:TUP983180 TKT983179:TKT983180 TAX983179:TAX983180 SRB983179:SRB983180 SHF983179:SHF983180 RXJ983179:RXJ983180 RNN983179:RNN983180 RDR983179:RDR983180 QTV983179:QTV983180 QJZ983179:QJZ983180 QAD983179:QAD983180 PQH983179:PQH983180 PGL983179:PGL983180 OWP983179:OWP983180 OMT983179:OMT983180 OCX983179:OCX983180 NTB983179:NTB983180 NJF983179:NJF983180 MZJ983179:MZJ983180 MPN983179:MPN983180 MFR983179:MFR983180 LVV983179:LVV983180 LLZ983179:LLZ983180 LCD983179:LCD983180 KSH983179:KSH983180 KIL983179:KIL983180 JYP983179:JYP983180 JOT983179:JOT983180 JEX983179:JEX983180 IVB983179:IVB983180 ILF983179:ILF983180 IBJ983179:IBJ983180 HRN983179:HRN983180 HHR983179:HHR983180 GXV983179:GXV983180 GNZ983179:GNZ983180 GED983179:GED983180 FUH983179:FUH983180 FKL983179:FKL983180 FAP983179:FAP983180 EQT983179:EQT983180 EGX983179:EGX983180 DXB983179:DXB983180 DNF983179:DNF983180 DDJ983179:DDJ983180 CTN983179:CTN983180 CJR983179:CJR983180 BZV983179:BZV983180 BPZ983179:BPZ983180 BGD983179:BGD983180 AWH983179:AWH983180 AML983179:AML983180 ACP983179:ACP983180 ST983179:ST983180 IX983179:IX983180 B983179:B983180 WVJ917643:WVJ917644 WLN917643:WLN917644 WBR917643:WBR917644 VRV917643:VRV917644 VHZ917643:VHZ917644 UYD917643:UYD917644 UOH917643:UOH917644 UEL917643:UEL917644 TUP917643:TUP917644 TKT917643:TKT917644 TAX917643:TAX917644 SRB917643:SRB917644 SHF917643:SHF917644 RXJ917643:RXJ917644 RNN917643:RNN917644 RDR917643:RDR917644 QTV917643:QTV917644 QJZ917643:QJZ917644 QAD917643:QAD917644 PQH917643:PQH917644 PGL917643:PGL917644 OWP917643:OWP917644 OMT917643:OMT917644 OCX917643:OCX917644 NTB917643:NTB917644 NJF917643:NJF917644 MZJ917643:MZJ917644 MPN917643:MPN917644 MFR917643:MFR917644 LVV917643:LVV917644 LLZ917643:LLZ917644 LCD917643:LCD917644 KSH917643:KSH917644 KIL917643:KIL917644 JYP917643:JYP917644 JOT917643:JOT917644 JEX917643:JEX917644 IVB917643:IVB917644 ILF917643:ILF917644 IBJ917643:IBJ917644 HRN917643:HRN917644 HHR917643:HHR917644 GXV917643:GXV917644 GNZ917643:GNZ917644 GED917643:GED917644 FUH917643:FUH917644 FKL917643:FKL917644 FAP917643:FAP917644 EQT917643:EQT917644 EGX917643:EGX917644 DXB917643:DXB917644 DNF917643:DNF917644 DDJ917643:DDJ917644 CTN917643:CTN917644 CJR917643:CJR917644 BZV917643:BZV917644 BPZ917643:BPZ917644 BGD917643:BGD917644 AWH917643:AWH917644 AML917643:AML917644 ACP917643:ACP917644 ST917643:ST917644 IX917643:IX917644 B917643:B917644 WVJ852107:WVJ852108 WLN852107:WLN852108 WBR852107:WBR852108 VRV852107:VRV852108 VHZ852107:VHZ852108 UYD852107:UYD852108 UOH852107:UOH852108 UEL852107:UEL852108 TUP852107:TUP852108 TKT852107:TKT852108 TAX852107:TAX852108 SRB852107:SRB852108 SHF852107:SHF852108 RXJ852107:RXJ852108 RNN852107:RNN852108 RDR852107:RDR852108 QTV852107:QTV852108 QJZ852107:QJZ852108 QAD852107:QAD852108 PQH852107:PQH852108 PGL852107:PGL852108 OWP852107:OWP852108 OMT852107:OMT852108 OCX852107:OCX852108 NTB852107:NTB852108 NJF852107:NJF852108 MZJ852107:MZJ852108 MPN852107:MPN852108 MFR852107:MFR852108 LVV852107:LVV852108 LLZ852107:LLZ852108 LCD852107:LCD852108 KSH852107:KSH852108 KIL852107:KIL852108 JYP852107:JYP852108 JOT852107:JOT852108 JEX852107:JEX852108 IVB852107:IVB852108 ILF852107:ILF852108 IBJ852107:IBJ852108 HRN852107:HRN852108 HHR852107:HHR852108 GXV852107:GXV852108 GNZ852107:GNZ852108 GED852107:GED852108 FUH852107:FUH852108 FKL852107:FKL852108 FAP852107:FAP852108 EQT852107:EQT852108 EGX852107:EGX852108 DXB852107:DXB852108 DNF852107:DNF852108 DDJ852107:DDJ852108 CTN852107:CTN852108 CJR852107:CJR852108 BZV852107:BZV852108 BPZ852107:BPZ852108 BGD852107:BGD852108 AWH852107:AWH852108 AML852107:AML852108 ACP852107:ACP852108 ST852107:ST852108 IX852107:IX852108 B852107:B852108 WVJ786571:WVJ786572 WLN786571:WLN786572 WBR786571:WBR786572 VRV786571:VRV786572 VHZ786571:VHZ786572 UYD786571:UYD786572 UOH786571:UOH786572 UEL786571:UEL786572 TUP786571:TUP786572 TKT786571:TKT786572 TAX786571:TAX786572 SRB786571:SRB786572 SHF786571:SHF786572 RXJ786571:RXJ786572 RNN786571:RNN786572 RDR786571:RDR786572 QTV786571:QTV786572 QJZ786571:QJZ786572 QAD786571:QAD786572 PQH786571:PQH786572 PGL786571:PGL786572 OWP786571:OWP786572 OMT786571:OMT786572 OCX786571:OCX786572 NTB786571:NTB786572 NJF786571:NJF786572 MZJ786571:MZJ786572 MPN786571:MPN786572 MFR786571:MFR786572 LVV786571:LVV786572 LLZ786571:LLZ786572 LCD786571:LCD786572 KSH786571:KSH786572 KIL786571:KIL786572 JYP786571:JYP786572 JOT786571:JOT786572 JEX786571:JEX786572 IVB786571:IVB786572 ILF786571:ILF786572 IBJ786571:IBJ786572 HRN786571:HRN786572 HHR786571:HHR786572 GXV786571:GXV786572 GNZ786571:GNZ786572 GED786571:GED786572 FUH786571:FUH786572 FKL786571:FKL786572 FAP786571:FAP786572 EQT786571:EQT786572 EGX786571:EGX786572 DXB786571:DXB786572 DNF786571:DNF786572 DDJ786571:DDJ786572 CTN786571:CTN786572 CJR786571:CJR786572 BZV786571:BZV786572 BPZ786571:BPZ786572 BGD786571:BGD786572 AWH786571:AWH786572 AML786571:AML786572 ACP786571:ACP786572 ST786571:ST786572 IX786571:IX786572 B786571:B786572 WVJ721035:WVJ721036 WLN721035:WLN721036 WBR721035:WBR721036 VRV721035:VRV721036 VHZ721035:VHZ721036 UYD721035:UYD721036 UOH721035:UOH721036 UEL721035:UEL721036 TUP721035:TUP721036 TKT721035:TKT721036 TAX721035:TAX721036 SRB721035:SRB721036 SHF721035:SHF721036 RXJ721035:RXJ721036 RNN721035:RNN721036 RDR721035:RDR721036 QTV721035:QTV721036 QJZ721035:QJZ721036 QAD721035:QAD721036 PQH721035:PQH721036 PGL721035:PGL721036 OWP721035:OWP721036 OMT721035:OMT721036 OCX721035:OCX721036 NTB721035:NTB721036 NJF721035:NJF721036 MZJ721035:MZJ721036 MPN721035:MPN721036 MFR721035:MFR721036 LVV721035:LVV721036 LLZ721035:LLZ721036 LCD721035:LCD721036 KSH721035:KSH721036 KIL721035:KIL721036 JYP721035:JYP721036 JOT721035:JOT721036 JEX721035:JEX721036 IVB721035:IVB721036 ILF721035:ILF721036 IBJ721035:IBJ721036 HRN721035:HRN721036 HHR721035:HHR721036 GXV721035:GXV721036 GNZ721035:GNZ721036 GED721035:GED721036 FUH721035:FUH721036 FKL721035:FKL721036 FAP721035:FAP721036 EQT721035:EQT721036 EGX721035:EGX721036 DXB721035:DXB721036 DNF721035:DNF721036 DDJ721035:DDJ721036 CTN721035:CTN721036 CJR721035:CJR721036 BZV721035:BZV721036 BPZ721035:BPZ721036 BGD721035:BGD721036 AWH721035:AWH721036 AML721035:AML721036 ACP721035:ACP721036 ST721035:ST721036 IX721035:IX721036 B721035:B721036 WVJ655499:WVJ655500 WLN655499:WLN655500 WBR655499:WBR655500 VRV655499:VRV655500 VHZ655499:VHZ655500 UYD655499:UYD655500 UOH655499:UOH655500 UEL655499:UEL655500 TUP655499:TUP655500 TKT655499:TKT655500 TAX655499:TAX655500 SRB655499:SRB655500 SHF655499:SHF655500 RXJ655499:RXJ655500 RNN655499:RNN655500 RDR655499:RDR655500 QTV655499:QTV655500 QJZ655499:QJZ655500 QAD655499:QAD655500 PQH655499:PQH655500 PGL655499:PGL655500 OWP655499:OWP655500 OMT655499:OMT655500 OCX655499:OCX655500 NTB655499:NTB655500 NJF655499:NJF655500 MZJ655499:MZJ655500 MPN655499:MPN655500 MFR655499:MFR655500 LVV655499:LVV655500 LLZ655499:LLZ655500 LCD655499:LCD655500 KSH655499:KSH655500 KIL655499:KIL655500 JYP655499:JYP655500 JOT655499:JOT655500 JEX655499:JEX655500 IVB655499:IVB655500 ILF655499:ILF655500 IBJ655499:IBJ655500 HRN655499:HRN655500 HHR655499:HHR655500 GXV655499:GXV655500 GNZ655499:GNZ655500 GED655499:GED655500 FUH655499:FUH655500 FKL655499:FKL655500 FAP655499:FAP655500 EQT655499:EQT655500 EGX655499:EGX655500 DXB655499:DXB655500 DNF655499:DNF655500 DDJ655499:DDJ655500 CTN655499:CTN655500 CJR655499:CJR655500 BZV655499:BZV655500 BPZ655499:BPZ655500 BGD655499:BGD655500 AWH655499:AWH655500 AML655499:AML655500 ACP655499:ACP655500 ST655499:ST655500 IX655499:IX655500 B655499:B655500 WVJ589963:WVJ589964 WLN589963:WLN589964 WBR589963:WBR589964 VRV589963:VRV589964 VHZ589963:VHZ589964 UYD589963:UYD589964 UOH589963:UOH589964 UEL589963:UEL589964 TUP589963:TUP589964 TKT589963:TKT589964 TAX589963:TAX589964 SRB589963:SRB589964 SHF589963:SHF589964 RXJ589963:RXJ589964 RNN589963:RNN589964 RDR589963:RDR589964 QTV589963:QTV589964 QJZ589963:QJZ589964 QAD589963:QAD589964 PQH589963:PQH589964 PGL589963:PGL589964 OWP589963:OWP589964 OMT589963:OMT589964 OCX589963:OCX589964 NTB589963:NTB589964 NJF589963:NJF589964 MZJ589963:MZJ589964 MPN589963:MPN589964 MFR589963:MFR589964 LVV589963:LVV589964 LLZ589963:LLZ589964 LCD589963:LCD589964 KSH589963:KSH589964 KIL589963:KIL589964 JYP589963:JYP589964 JOT589963:JOT589964 JEX589963:JEX589964 IVB589963:IVB589964 ILF589963:ILF589964 IBJ589963:IBJ589964 HRN589963:HRN589964 HHR589963:HHR589964 GXV589963:GXV589964 GNZ589963:GNZ589964 GED589963:GED589964 FUH589963:FUH589964 FKL589963:FKL589964 FAP589963:FAP589964 EQT589963:EQT589964 EGX589963:EGX589964 DXB589963:DXB589964 DNF589963:DNF589964 DDJ589963:DDJ589964 CTN589963:CTN589964 CJR589963:CJR589964 BZV589963:BZV589964 BPZ589963:BPZ589964 BGD589963:BGD589964 AWH589963:AWH589964 AML589963:AML589964 ACP589963:ACP589964 ST589963:ST589964 IX589963:IX589964 B589963:B589964 WVJ524427:WVJ524428 WLN524427:WLN524428 WBR524427:WBR524428 VRV524427:VRV524428 VHZ524427:VHZ524428 UYD524427:UYD524428 UOH524427:UOH524428 UEL524427:UEL524428 TUP524427:TUP524428 TKT524427:TKT524428 TAX524427:TAX524428 SRB524427:SRB524428 SHF524427:SHF524428 RXJ524427:RXJ524428 RNN524427:RNN524428 RDR524427:RDR524428 QTV524427:QTV524428 QJZ524427:QJZ524428 QAD524427:QAD524428 PQH524427:PQH524428 PGL524427:PGL524428 OWP524427:OWP524428 OMT524427:OMT524428 OCX524427:OCX524428 NTB524427:NTB524428 NJF524427:NJF524428 MZJ524427:MZJ524428 MPN524427:MPN524428 MFR524427:MFR524428 LVV524427:LVV524428 LLZ524427:LLZ524428 LCD524427:LCD524428 KSH524427:KSH524428 KIL524427:KIL524428 JYP524427:JYP524428 JOT524427:JOT524428 JEX524427:JEX524428 IVB524427:IVB524428 ILF524427:ILF524428 IBJ524427:IBJ524428 HRN524427:HRN524428 HHR524427:HHR524428 GXV524427:GXV524428 GNZ524427:GNZ524428 GED524427:GED524428 FUH524427:FUH524428 FKL524427:FKL524428 FAP524427:FAP524428 EQT524427:EQT524428 EGX524427:EGX524428 DXB524427:DXB524428 DNF524427:DNF524428 DDJ524427:DDJ524428 CTN524427:CTN524428 CJR524427:CJR524428 BZV524427:BZV524428 BPZ524427:BPZ524428 BGD524427:BGD524428 AWH524427:AWH524428 AML524427:AML524428 ACP524427:ACP524428 ST524427:ST524428 IX524427:IX524428 B524427:B524428 WVJ458891:WVJ458892 WLN458891:WLN458892 WBR458891:WBR458892 VRV458891:VRV458892 VHZ458891:VHZ458892 UYD458891:UYD458892 UOH458891:UOH458892 UEL458891:UEL458892 TUP458891:TUP458892 TKT458891:TKT458892 TAX458891:TAX458892 SRB458891:SRB458892 SHF458891:SHF458892 RXJ458891:RXJ458892 RNN458891:RNN458892 RDR458891:RDR458892 QTV458891:QTV458892 QJZ458891:QJZ458892 QAD458891:QAD458892 PQH458891:PQH458892 PGL458891:PGL458892 OWP458891:OWP458892 OMT458891:OMT458892 OCX458891:OCX458892 NTB458891:NTB458892 NJF458891:NJF458892 MZJ458891:MZJ458892 MPN458891:MPN458892 MFR458891:MFR458892 LVV458891:LVV458892 LLZ458891:LLZ458892 LCD458891:LCD458892 KSH458891:KSH458892 KIL458891:KIL458892 JYP458891:JYP458892 JOT458891:JOT458892 JEX458891:JEX458892 IVB458891:IVB458892 ILF458891:ILF458892 IBJ458891:IBJ458892 HRN458891:HRN458892 HHR458891:HHR458892 GXV458891:GXV458892 GNZ458891:GNZ458892 GED458891:GED458892 FUH458891:FUH458892 FKL458891:FKL458892 FAP458891:FAP458892 EQT458891:EQT458892 EGX458891:EGX458892 DXB458891:DXB458892 DNF458891:DNF458892 DDJ458891:DDJ458892 CTN458891:CTN458892 CJR458891:CJR458892 BZV458891:BZV458892 BPZ458891:BPZ458892 BGD458891:BGD458892 AWH458891:AWH458892 AML458891:AML458892 ACP458891:ACP458892 ST458891:ST458892 IX458891:IX458892 B458891:B458892 WVJ393355:WVJ393356 WLN393355:WLN393356 WBR393355:WBR393356 VRV393355:VRV393356 VHZ393355:VHZ393356 UYD393355:UYD393356 UOH393355:UOH393356 UEL393355:UEL393356 TUP393355:TUP393356 TKT393355:TKT393356 TAX393355:TAX393356 SRB393355:SRB393356 SHF393355:SHF393356 RXJ393355:RXJ393356 RNN393355:RNN393356 RDR393355:RDR393356 QTV393355:QTV393356 QJZ393355:QJZ393356 QAD393355:QAD393356 PQH393355:PQH393356 PGL393355:PGL393356 OWP393355:OWP393356 OMT393355:OMT393356 OCX393355:OCX393356 NTB393355:NTB393356 NJF393355:NJF393356 MZJ393355:MZJ393356 MPN393355:MPN393356 MFR393355:MFR393356 LVV393355:LVV393356 LLZ393355:LLZ393356 LCD393355:LCD393356 KSH393355:KSH393356 KIL393355:KIL393356 JYP393355:JYP393356 JOT393355:JOT393356 JEX393355:JEX393356 IVB393355:IVB393356 ILF393355:ILF393356 IBJ393355:IBJ393356 HRN393355:HRN393356 HHR393355:HHR393356 GXV393355:GXV393356 GNZ393355:GNZ393356 GED393355:GED393356 FUH393355:FUH393356 FKL393355:FKL393356 FAP393355:FAP393356 EQT393355:EQT393356 EGX393355:EGX393356 DXB393355:DXB393356 DNF393355:DNF393356 DDJ393355:DDJ393356 CTN393355:CTN393356 CJR393355:CJR393356 BZV393355:BZV393356 BPZ393355:BPZ393356 BGD393355:BGD393356 AWH393355:AWH393356 AML393355:AML393356 ACP393355:ACP393356 ST393355:ST393356 IX393355:IX393356 B393355:B393356 WVJ327819:WVJ327820 WLN327819:WLN327820 WBR327819:WBR327820 VRV327819:VRV327820 VHZ327819:VHZ327820 UYD327819:UYD327820 UOH327819:UOH327820 UEL327819:UEL327820 TUP327819:TUP327820 TKT327819:TKT327820 TAX327819:TAX327820 SRB327819:SRB327820 SHF327819:SHF327820 RXJ327819:RXJ327820 RNN327819:RNN327820 RDR327819:RDR327820 QTV327819:QTV327820 QJZ327819:QJZ327820 QAD327819:QAD327820 PQH327819:PQH327820 PGL327819:PGL327820 OWP327819:OWP327820 OMT327819:OMT327820 OCX327819:OCX327820 NTB327819:NTB327820 NJF327819:NJF327820 MZJ327819:MZJ327820 MPN327819:MPN327820 MFR327819:MFR327820 LVV327819:LVV327820 LLZ327819:LLZ327820 LCD327819:LCD327820 KSH327819:KSH327820 KIL327819:KIL327820 JYP327819:JYP327820 JOT327819:JOT327820 JEX327819:JEX327820 IVB327819:IVB327820 ILF327819:ILF327820 IBJ327819:IBJ327820 HRN327819:HRN327820 HHR327819:HHR327820 GXV327819:GXV327820 GNZ327819:GNZ327820 GED327819:GED327820 FUH327819:FUH327820 FKL327819:FKL327820 FAP327819:FAP327820 EQT327819:EQT327820 EGX327819:EGX327820 DXB327819:DXB327820 DNF327819:DNF327820 DDJ327819:DDJ327820 CTN327819:CTN327820 CJR327819:CJR327820 BZV327819:BZV327820 BPZ327819:BPZ327820 BGD327819:BGD327820 AWH327819:AWH327820 AML327819:AML327820 ACP327819:ACP327820 ST327819:ST327820 IX327819:IX327820 B327819:B327820 WVJ262283:WVJ262284 WLN262283:WLN262284 WBR262283:WBR262284 VRV262283:VRV262284 VHZ262283:VHZ262284 UYD262283:UYD262284 UOH262283:UOH262284 UEL262283:UEL262284 TUP262283:TUP262284 TKT262283:TKT262284 TAX262283:TAX262284 SRB262283:SRB262284 SHF262283:SHF262284 RXJ262283:RXJ262284 RNN262283:RNN262284 RDR262283:RDR262284 QTV262283:QTV262284 QJZ262283:QJZ262284 QAD262283:QAD262284 PQH262283:PQH262284 PGL262283:PGL262284 OWP262283:OWP262284 OMT262283:OMT262284 OCX262283:OCX262284 NTB262283:NTB262284 NJF262283:NJF262284 MZJ262283:MZJ262284 MPN262283:MPN262284 MFR262283:MFR262284 LVV262283:LVV262284 LLZ262283:LLZ262284 LCD262283:LCD262284 KSH262283:KSH262284 KIL262283:KIL262284 JYP262283:JYP262284 JOT262283:JOT262284 JEX262283:JEX262284 IVB262283:IVB262284 ILF262283:ILF262284 IBJ262283:IBJ262284 HRN262283:HRN262284 HHR262283:HHR262284 GXV262283:GXV262284 GNZ262283:GNZ262284 GED262283:GED262284 FUH262283:FUH262284 FKL262283:FKL262284 FAP262283:FAP262284 EQT262283:EQT262284 EGX262283:EGX262284 DXB262283:DXB262284 DNF262283:DNF262284 DDJ262283:DDJ262284 CTN262283:CTN262284 CJR262283:CJR262284 BZV262283:BZV262284 BPZ262283:BPZ262284 BGD262283:BGD262284 AWH262283:AWH262284 AML262283:AML262284 ACP262283:ACP262284 ST262283:ST262284 IX262283:IX262284 B262283:B262284 WVJ196747:WVJ196748 WLN196747:WLN196748 WBR196747:WBR196748 VRV196747:VRV196748 VHZ196747:VHZ196748 UYD196747:UYD196748 UOH196747:UOH196748 UEL196747:UEL196748 TUP196747:TUP196748 TKT196747:TKT196748 TAX196747:TAX196748 SRB196747:SRB196748 SHF196747:SHF196748 RXJ196747:RXJ196748 RNN196747:RNN196748 RDR196747:RDR196748 QTV196747:QTV196748 QJZ196747:QJZ196748 QAD196747:QAD196748 PQH196747:PQH196748 PGL196747:PGL196748 OWP196747:OWP196748 OMT196747:OMT196748 OCX196747:OCX196748 NTB196747:NTB196748 NJF196747:NJF196748 MZJ196747:MZJ196748 MPN196747:MPN196748 MFR196747:MFR196748 LVV196747:LVV196748 LLZ196747:LLZ196748 LCD196747:LCD196748 KSH196747:KSH196748 KIL196747:KIL196748 JYP196747:JYP196748 JOT196747:JOT196748 JEX196747:JEX196748 IVB196747:IVB196748 ILF196747:ILF196748 IBJ196747:IBJ196748 HRN196747:HRN196748 HHR196747:HHR196748 GXV196747:GXV196748 GNZ196747:GNZ196748 GED196747:GED196748 FUH196747:FUH196748 FKL196747:FKL196748 FAP196747:FAP196748 EQT196747:EQT196748 EGX196747:EGX196748 DXB196747:DXB196748 DNF196747:DNF196748 DDJ196747:DDJ196748 CTN196747:CTN196748 CJR196747:CJR196748 BZV196747:BZV196748 BPZ196747:BPZ196748 BGD196747:BGD196748 AWH196747:AWH196748 AML196747:AML196748 ACP196747:ACP196748 ST196747:ST196748 IX196747:IX196748 B196747:B196748 WVJ131211:WVJ131212 WLN131211:WLN131212 WBR131211:WBR131212 VRV131211:VRV131212 VHZ131211:VHZ131212 UYD131211:UYD131212 UOH131211:UOH131212 UEL131211:UEL131212 TUP131211:TUP131212 TKT131211:TKT131212 TAX131211:TAX131212 SRB131211:SRB131212 SHF131211:SHF131212 RXJ131211:RXJ131212 RNN131211:RNN131212 RDR131211:RDR131212 QTV131211:QTV131212 QJZ131211:QJZ131212 QAD131211:QAD131212 PQH131211:PQH131212 PGL131211:PGL131212 OWP131211:OWP131212 OMT131211:OMT131212 OCX131211:OCX131212 NTB131211:NTB131212 NJF131211:NJF131212 MZJ131211:MZJ131212 MPN131211:MPN131212 MFR131211:MFR131212 LVV131211:LVV131212 LLZ131211:LLZ131212 LCD131211:LCD131212 KSH131211:KSH131212 KIL131211:KIL131212 JYP131211:JYP131212 JOT131211:JOT131212 JEX131211:JEX131212 IVB131211:IVB131212 ILF131211:ILF131212 IBJ131211:IBJ131212 HRN131211:HRN131212 HHR131211:HHR131212 GXV131211:GXV131212 GNZ131211:GNZ131212 GED131211:GED131212 FUH131211:FUH131212 FKL131211:FKL131212 FAP131211:FAP131212 EQT131211:EQT131212 EGX131211:EGX131212 DXB131211:DXB131212 DNF131211:DNF131212 DDJ131211:DDJ131212 CTN131211:CTN131212 CJR131211:CJR131212 BZV131211:BZV131212 BPZ131211:BPZ131212 BGD131211:BGD131212 AWH131211:AWH131212 AML131211:AML131212 ACP131211:ACP131212 ST131211:ST131212 IX131211:IX131212 B131211:B131212 WVJ65675:WVJ65676 WLN65675:WLN65676 WBR65675:WBR65676 VRV65675:VRV65676 VHZ65675:VHZ65676 UYD65675:UYD65676 UOH65675:UOH65676 UEL65675:UEL65676 TUP65675:TUP65676 TKT65675:TKT65676 TAX65675:TAX65676 SRB65675:SRB65676 SHF65675:SHF65676 RXJ65675:RXJ65676 RNN65675:RNN65676 RDR65675:RDR65676 QTV65675:QTV65676 QJZ65675:QJZ65676 QAD65675:QAD65676 PQH65675:PQH65676 PGL65675:PGL65676 OWP65675:OWP65676 OMT65675:OMT65676 OCX65675:OCX65676 NTB65675:NTB65676 NJF65675:NJF65676 MZJ65675:MZJ65676 MPN65675:MPN65676 MFR65675:MFR65676 LVV65675:LVV65676 LLZ65675:LLZ65676 LCD65675:LCD65676 KSH65675:KSH65676 KIL65675:KIL65676 JYP65675:JYP65676 JOT65675:JOT65676 JEX65675:JEX65676 IVB65675:IVB65676 ILF65675:ILF65676 IBJ65675:IBJ65676 HRN65675:HRN65676 HHR65675:HHR65676 GXV65675:GXV65676 GNZ65675:GNZ65676 GED65675:GED65676 FUH65675:FUH65676 FKL65675:FKL65676 FAP65675:FAP65676 EQT65675:EQT65676 EGX65675:EGX65676 DXB65675:DXB65676 DNF65675:DNF65676 DDJ65675:DDJ65676 CTN65675:CTN65676 CJR65675:CJR65676 BZV65675:BZV65676 BPZ65675:BPZ65676 BGD65675:BGD65676 AWH65675:AWH65676 AML65675:AML65676 ACP65675:ACP65676 ST65675:ST65676 IX65675:IX65676 B65675:B65676 WVJ139:WVJ140 WLN139:WLN140 WBR139:WBR140 VRV139:VRV140 VHZ139:VHZ140 UYD139:UYD140 UOH139:UOH140 UEL139:UEL140 TUP139:TUP140 TKT139:TKT140 TAX139:TAX140 SRB139:SRB140 SHF139:SHF140 RXJ139:RXJ140 RNN139:RNN140 RDR139:RDR140 QTV139:QTV140 QJZ139:QJZ140 QAD139:QAD140 PQH139:PQH140 PGL139:PGL140 OWP139:OWP140 OMT139:OMT140 OCX139:OCX140 NTB139:NTB140 NJF139:NJF140 MZJ139:MZJ140 MPN139:MPN140 MFR139:MFR140 LVV139:LVV140 LLZ139:LLZ140 LCD139:LCD140 KSH139:KSH140 KIL139:KIL140 JYP139:JYP140 JOT139:JOT140 JEX139:JEX140 IVB139:IVB140 ILF139:ILF140 IBJ139:IBJ140 HRN139:HRN140 HHR139:HHR140 GXV139:GXV140 GNZ139:GNZ140 GED139:GED140 FUH139:FUH140 FKL139:FKL140 FAP139:FAP140 EQT139:EQT140 EGX139:EGX140 DXB139:DXB140 DNF139:DNF140 DDJ139:DDJ140 CTN139:CTN140 CJR139:CJR140 BZV139:BZV140 BPZ139:BPZ140 BGD139:BGD140 AWH139:AWH140 AML139:AML140 ACP139:ACP140 ST139:ST140 IX139:IX14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264"/>
  <sheetViews>
    <sheetView topLeftCell="A210" workbookViewId="0">
      <selection activeCell="C226" sqref="C226"/>
    </sheetView>
  </sheetViews>
  <sheetFormatPr baseColWidth="10" defaultColWidth="11.42578125" defaultRowHeight="15"/>
  <cols>
    <col min="1" max="1" width="11.42578125" style="359"/>
    <col min="2" max="2" width="62.5703125" style="359" customWidth="1"/>
    <col min="3" max="3" width="11.42578125" style="359"/>
    <col min="4" max="4" width="18.28515625" style="359" customWidth="1"/>
    <col min="5" max="5" width="17.85546875" style="359" customWidth="1"/>
    <col min="6" max="6" width="14" style="359" hidden="1" customWidth="1"/>
    <col min="7" max="7" width="15.140625" style="359" customWidth="1"/>
    <col min="8" max="8" width="14.140625" style="359" customWidth="1"/>
    <col min="9" max="257" width="11.42578125" style="359"/>
    <col min="258" max="258" width="62.5703125" style="359" customWidth="1"/>
    <col min="259" max="261" width="11.42578125" style="359"/>
    <col min="262" max="262" width="14" style="359" customWidth="1"/>
    <col min="263" max="513" width="11.42578125" style="359"/>
    <col min="514" max="514" width="62.5703125" style="359" customWidth="1"/>
    <col min="515" max="517" width="11.42578125" style="359"/>
    <col min="518" max="518" width="14" style="359" customWidth="1"/>
    <col min="519" max="769" width="11.42578125" style="359"/>
    <col min="770" max="770" width="62.5703125" style="359" customWidth="1"/>
    <col min="771" max="773" width="11.42578125" style="359"/>
    <col min="774" max="774" width="14" style="359" customWidth="1"/>
    <col min="775" max="1025" width="11.42578125" style="359"/>
    <col min="1026" max="1026" width="62.5703125" style="359" customWidth="1"/>
    <col min="1027" max="1029" width="11.42578125" style="359"/>
    <col min="1030" max="1030" width="14" style="359" customWidth="1"/>
    <col min="1031" max="1281" width="11.42578125" style="359"/>
    <col min="1282" max="1282" width="62.5703125" style="359" customWidth="1"/>
    <col min="1283" max="1285" width="11.42578125" style="359"/>
    <col min="1286" max="1286" width="14" style="359" customWidth="1"/>
    <col min="1287" max="1537" width="11.42578125" style="359"/>
    <col min="1538" max="1538" width="62.5703125" style="359" customWidth="1"/>
    <col min="1539" max="1541" width="11.42578125" style="359"/>
    <col min="1542" max="1542" width="14" style="359" customWidth="1"/>
    <col min="1543" max="1793" width="11.42578125" style="359"/>
    <col min="1794" max="1794" width="62.5703125" style="359" customWidth="1"/>
    <col min="1795" max="1797" width="11.42578125" style="359"/>
    <col min="1798" max="1798" width="14" style="359" customWidth="1"/>
    <col min="1799" max="2049" width="11.42578125" style="359"/>
    <col min="2050" max="2050" width="62.5703125" style="359" customWidth="1"/>
    <col min="2051" max="2053" width="11.42578125" style="359"/>
    <col min="2054" max="2054" width="14" style="359" customWidth="1"/>
    <col min="2055" max="2305" width="11.42578125" style="359"/>
    <col min="2306" max="2306" width="62.5703125" style="359" customWidth="1"/>
    <col min="2307" max="2309" width="11.42578125" style="359"/>
    <col min="2310" max="2310" width="14" style="359" customWidth="1"/>
    <col min="2311" max="2561" width="11.42578125" style="359"/>
    <col min="2562" max="2562" width="62.5703125" style="359" customWidth="1"/>
    <col min="2563" max="2565" width="11.42578125" style="359"/>
    <col min="2566" max="2566" width="14" style="359" customWidth="1"/>
    <col min="2567" max="2817" width="11.42578125" style="359"/>
    <col min="2818" max="2818" width="62.5703125" style="359" customWidth="1"/>
    <col min="2819" max="2821" width="11.42578125" style="359"/>
    <col min="2822" max="2822" width="14" style="359" customWidth="1"/>
    <col min="2823" max="3073" width="11.42578125" style="359"/>
    <col min="3074" max="3074" width="62.5703125" style="359" customWidth="1"/>
    <col min="3075" max="3077" width="11.42578125" style="359"/>
    <col min="3078" max="3078" width="14" style="359" customWidth="1"/>
    <col min="3079" max="3329" width="11.42578125" style="359"/>
    <col min="3330" max="3330" width="62.5703125" style="359" customWidth="1"/>
    <col min="3331" max="3333" width="11.42578125" style="359"/>
    <col min="3334" max="3334" width="14" style="359" customWidth="1"/>
    <col min="3335" max="3585" width="11.42578125" style="359"/>
    <col min="3586" max="3586" width="62.5703125" style="359" customWidth="1"/>
    <col min="3587" max="3589" width="11.42578125" style="359"/>
    <col min="3590" max="3590" width="14" style="359" customWidth="1"/>
    <col min="3591" max="3841" width="11.42578125" style="359"/>
    <col min="3842" max="3842" width="62.5703125" style="359" customWidth="1"/>
    <col min="3843" max="3845" width="11.42578125" style="359"/>
    <col min="3846" max="3846" width="14" style="359" customWidth="1"/>
    <col min="3847" max="4097" width="11.42578125" style="359"/>
    <col min="4098" max="4098" width="62.5703125" style="359" customWidth="1"/>
    <col min="4099" max="4101" width="11.42578125" style="359"/>
    <col min="4102" max="4102" width="14" style="359" customWidth="1"/>
    <col min="4103" max="4353" width="11.42578125" style="359"/>
    <col min="4354" max="4354" width="62.5703125" style="359" customWidth="1"/>
    <col min="4355" max="4357" width="11.42578125" style="359"/>
    <col min="4358" max="4358" width="14" style="359" customWidth="1"/>
    <col min="4359" max="4609" width="11.42578125" style="359"/>
    <col min="4610" max="4610" width="62.5703125" style="359" customWidth="1"/>
    <col min="4611" max="4613" width="11.42578125" style="359"/>
    <col min="4614" max="4614" width="14" style="359" customWidth="1"/>
    <col min="4615" max="4865" width="11.42578125" style="359"/>
    <col min="4866" max="4866" width="62.5703125" style="359" customWidth="1"/>
    <col min="4867" max="4869" width="11.42578125" style="359"/>
    <col min="4870" max="4870" width="14" style="359" customWidth="1"/>
    <col min="4871" max="5121" width="11.42578125" style="359"/>
    <col min="5122" max="5122" width="62.5703125" style="359" customWidth="1"/>
    <col min="5123" max="5125" width="11.42578125" style="359"/>
    <col min="5126" max="5126" width="14" style="359" customWidth="1"/>
    <col min="5127" max="5377" width="11.42578125" style="359"/>
    <col min="5378" max="5378" width="62.5703125" style="359" customWidth="1"/>
    <col min="5379" max="5381" width="11.42578125" style="359"/>
    <col min="5382" max="5382" width="14" style="359" customWidth="1"/>
    <col min="5383" max="5633" width="11.42578125" style="359"/>
    <col min="5634" max="5634" width="62.5703125" style="359" customWidth="1"/>
    <col min="5635" max="5637" width="11.42578125" style="359"/>
    <col min="5638" max="5638" width="14" style="359" customWidth="1"/>
    <col min="5639" max="5889" width="11.42578125" style="359"/>
    <col min="5890" max="5890" width="62.5703125" style="359" customWidth="1"/>
    <col min="5891" max="5893" width="11.42578125" style="359"/>
    <col min="5894" max="5894" width="14" style="359" customWidth="1"/>
    <col min="5895" max="6145" width="11.42578125" style="359"/>
    <col min="6146" max="6146" width="62.5703125" style="359" customWidth="1"/>
    <col min="6147" max="6149" width="11.42578125" style="359"/>
    <col min="6150" max="6150" width="14" style="359" customWidth="1"/>
    <col min="6151" max="6401" width="11.42578125" style="359"/>
    <col min="6402" max="6402" width="62.5703125" style="359" customWidth="1"/>
    <col min="6403" max="6405" width="11.42578125" style="359"/>
    <col min="6406" max="6406" width="14" style="359" customWidth="1"/>
    <col min="6407" max="6657" width="11.42578125" style="359"/>
    <col min="6658" max="6658" width="62.5703125" style="359" customWidth="1"/>
    <col min="6659" max="6661" width="11.42578125" style="359"/>
    <col min="6662" max="6662" width="14" style="359" customWidth="1"/>
    <col min="6663" max="6913" width="11.42578125" style="359"/>
    <col min="6914" max="6914" width="62.5703125" style="359" customWidth="1"/>
    <col min="6915" max="6917" width="11.42578125" style="359"/>
    <col min="6918" max="6918" width="14" style="359" customWidth="1"/>
    <col min="6919" max="7169" width="11.42578125" style="359"/>
    <col min="7170" max="7170" width="62.5703125" style="359" customWidth="1"/>
    <col min="7171" max="7173" width="11.42578125" style="359"/>
    <col min="7174" max="7174" width="14" style="359" customWidth="1"/>
    <col min="7175" max="7425" width="11.42578125" style="359"/>
    <col min="7426" max="7426" width="62.5703125" style="359" customWidth="1"/>
    <col min="7427" max="7429" width="11.42578125" style="359"/>
    <col min="7430" max="7430" width="14" style="359" customWidth="1"/>
    <col min="7431" max="7681" width="11.42578125" style="359"/>
    <col min="7682" max="7682" width="62.5703125" style="359" customWidth="1"/>
    <col min="7683" max="7685" width="11.42578125" style="359"/>
    <col min="7686" max="7686" width="14" style="359" customWidth="1"/>
    <col min="7687" max="7937" width="11.42578125" style="359"/>
    <col min="7938" max="7938" width="62.5703125" style="359" customWidth="1"/>
    <col min="7939" max="7941" width="11.42578125" style="359"/>
    <col min="7942" max="7942" width="14" style="359" customWidth="1"/>
    <col min="7943" max="8193" width="11.42578125" style="359"/>
    <col min="8194" max="8194" width="62.5703125" style="359" customWidth="1"/>
    <col min="8195" max="8197" width="11.42578125" style="359"/>
    <col min="8198" max="8198" width="14" style="359" customWidth="1"/>
    <col min="8199" max="8449" width="11.42578125" style="359"/>
    <col min="8450" max="8450" width="62.5703125" style="359" customWidth="1"/>
    <col min="8451" max="8453" width="11.42578125" style="359"/>
    <col min="8454" max="8454" width="14" style="359" customWidth="1"/>
    <col min="8455" max="8705" width="11.42578125" style="359"/>
    <col min="8706" max="8706" width="62.5703125" style="359" customWidth="1"/>
    <col min="8707" max="8709" width="11.42578125" style="359"/>
    <col min="8710" max="8710" width="14" style="359" customWidth="1"/>
    <col min="8711" max="8961" width="11.42578125" style="359"/>
    <col min="8962" max="8962" width="62.5703125" style="359" customWidth="1"/>
    <col min="8963" max="8965" width="11.42578125" style="359"/>
    <col min="8966" max="8966" width="14" style="359" customWidth="1"/>
    <col min="8967" max="9217" width="11.42578125" style="359"/>
    <col min="9218" max="9218" width="62.5703125" style="359" customWidth="1"/>
    <col min="9219" max="9221" width="11.42578125" style="359"/>
    <col min="9222" max="9222" width="14" style="359" customWidth="1"/>
    <col min="9223" max="9473" width="11.42578125" style="359"/>
    <col min="9474" max="9474" width="62.5703125" style="359" customWidth="1"/>
    <col min="9475" max="9477" width="11.42578125" style="359"/>
    <col min="9478" max="9478" width="14" style="359" customWidth="1"/>
    <col min="9479" max="9729" width="11.42578125" style="359"/>
    <col min="9730" max="9730" width="62.5703125" style="359" customWidth="1"/>
    <col min="9731" max="9733" width="11.42578125" style="359"/>
    <col min="9734" max="9734" width="14" style="359" customWidth="1"/>
    <col min="9735" max="9985" width="11.42578125" style="359"/>
    <col min="9986" max="9986" width="62.5703125" style="359" customWidth="1"/>
    <col min="9987" max="9989" width="11.42578125" style="359"/>
    <col min="9990" max="9990" width="14" style="359" customWidth="1"/>
    <col min="9991" max="10241" width="11.42578125" style="359"/>
    <col min="10242" max="10242" width="62.5703125" style="359" customWidth="1"/>
    <col min="10243" max="10245" width="11.42578125" style="359"/>
    <col min="10246" max="10246" width="14" style="359" customWidth="1"/>
    <col min="10247" max="10497" width="11.42578125" style="359"/>
    <col min="10498" max="10498" width="62.5703125" style="359" customWidth="1"/>
    <col min="10499" max="10501" width="11.42578125" style="359"/>
    <col min="10502" max="10502" width="14" style="359" customWidth="1"/>
    <col min="10503" max="10753" width="11.42578125" style="359"/>
    <col min="10754" max="10754" width="62.5703125" style="359" customWidth="1"/>
    <col min="10755" max="10757" width="11.42578125" style="359"/>
    <col min="10758" max="10758" width="14" style="359" customWidth="1"/>
    <col min="10759" max="11009" width="11.42578125" style="359"/>
    <col min="11010" max="11010" width="62.5703125" style="359" customWidth="1"/>
    <col min="11011" max="11013" width="11.42578125" style="359"/>
    <col min="11014" max="11014" width="14" style="359" customWidth="1"/>
    <col min="11015" max="11265" width="11.42578125" style="359"/>
    <col min="11266" max="11266" width="62.5703125" style="359" customWidth="1"/>
    <col min="11267" max="11269" width="11.42578125" style="359"/>
    <col min="11270" max="11270" width="14" style="359" customWidth="1"/>
    <col min="11271" max="11521" width="11.42578125" style="359"/>
    <col min="11522" max="11522" width="62.5703125" style="359" customWidth="1"/>
    <col min="11523" max="11525" width="11.42578125" style="359"/>
    <col min="11526" max="11526" width="14" style="359" customWidth="1"/>
    <col min="11527" max="11777" width="11.42578125" style="359"/>
    <col min="11778" max="11778" width="62.5703125" style="359" customWidth="1"/>
    <col min="11779" max="11781" width="11.42578125" style="359"/>
    <col min="11782" max="11782" width="14" style="359" customWidth="1"/>
    <col min="11783" max="12033" width="11.42578125" style="359"/>
    <col min="12034" max="12034" width="62.5703125" style="359" customWidth="1"/>
    <col min="12035" max="12037" width="11.42578125" style="359"/>
    <col min="12038" max="12038" width="14" style="359" customWidth="1"/>
    <col min="12039" max="12289" width="11.42578125" style="359"/>
    <col min="12290" max="12290" width="62.5703125" style="359" customWidth="1"/>
    <col min="12291" max="12293" width="11.42578125" style="359"/>
    <col min="12294" max="12294" width="14" style="359" customWidth="1"/>
    <col min="12295" max="12545" width="11.42578125" style="359"/>
    <col min="12546" max="12546" width="62.5703125" style="359" customWidth="1"/>
    <col min="12547" max="12549" width="11.42578125" style="359"/>
    <col min="12550" max="12550" width="14" style="359" customWidth="1"/>
    <col min="12551" max="12801" width="11.42578125" style="359"/>
    <col min="12802" max="12802" width="62.5703125" style="359" customWidth="1"/>
    <col min="12803" max="12805" width="11.42578125" style="359"/>
    <col min="12806" max="12806" width="14" style="359" customWidth="1"/>
    <col min="12807" max="13057" width="11.42578125" style="359"/>
    <col min="13058" max="13058" width="62.5703125" style="359" customWidth="1"/>
    <col min="13059" max="13061" width="11.42578125" style="359"/>
    <col min="13062" max="13062" width="14" style="359" customWidth="1"/>
    <col min="13063" max="13313" width="11.42578125" style="359"/>
    <col min="13314" max="13314" width="62.5703125" style="359" customWidth="1"/>
    <col min="13315" max="13317" width="11.42578125" style="359"/>
    <col min="13318" max="13318" width="14" style="359" customWidth="1"/>
    <col min="13319" max="13569" width="11.42578125" style="359"/>
    <col min="13570" max="13570" width="62.5703125" style="359" customWidth="1"/>
    <col min="13571" max="13573" width="11.42578125" style="359"/>
    <col min="13574" max="13574" width="14" style="359" customWidth="1"/>
    <col min="13575" max="13825" width="11.42578125" style="359"/>
    <col min="13826" max="13826" width="62.5703125" style="359" customWidth="1"/>
    <col min="13827" max="13829" width="11.42578125" style="359"/>
    <col min="13830" max="13830" width="14" style="359" customWidth="1"/>
    <col min="13831" max="14081" width="11.42578125" style="359"/>
    <col min="14082" max="14082" width="62.5703125" style="359" customWidth="1"/>
    <col min="14083" max="14085" width="11.42578125" style="359"/>
    <col min="14086" max="14086" width="14" style="359" customWidth="1"/>
    <col min="14087" max="14337" width="11.42578125" style="359"/>
    <col min="14338" max="14338" width="62.5703125" style="359" customWidth="1"/>
    <col min="14339" max="14341" width="11.42578125" style="359"/>
    <col min="14342" max="14342" width="14" style="359" customWidth="1"/>
    <col min="14343" max="14593" width="11.42578125" style="359"/>
    <col min="14594" max="14594" width="62.5703125" style="359" customWidth="1"/>
    <col min="14595" max="14597" width="11.42578125" style="359"/>
    <col min="14598" max="14598" width="14" style="359" customWidth="1"/>
    <col min="14599" max="14849" width="11.42578125" style="359"/>
    <col min="14850" max="14850" width="62.5703125" style="359" customWidth="1"/>
    <col min="14851" max="14853" width="11.42578125" style="359"/>
    <col min="14854" max="14854" width="14" style="359" customWidth="1"/>
    <col min="14855" max="15105" width="11.42578125" style="359"/>
    <col min="15106" max="15106" width="62.5703125" style="359" customWidth="1"/>
    <col min="15107" max="15109" width="11.42578125" style="359"/>
    <col min="15110" max="15110" width="14" style="359" customWidth="1"/>
    <col min="15111" max="15361" width="11.42578125" style="359"/>
    <col min="15362" max="15362" width="62.5703125" style="359" customWidth="1"/>
    <col min="15363" max="15365" width="11.42578125" style="359"/>
    <col min="15366" max="15366" width="14" style="359" customWidth="1"/>
    <col min="15367" max="15617" width="11.42578125" style="359"/>
    <col min="15618" max="15618" width="62.5703125" style="359" customWidth="1"/>
    <col min="15619" max="15621" width="11.42578125" style="359"/>
    <col min="15622" max="15622" width="14" style="359" customWidth="1"/>
    <col min="15623" max="15873" width="11.42578125" style="359"/>
    <col min="15874" max="15874" width="62.5703125" style="359" customWidth="1"/>
    <col min="15875" max="15877" width="11.42578125" style="359"/>
    <col min="15878" max="15878" width="14" style="359" customWidth="1"/>
    <col min="15879" max="16129" width="11.42578125" style="359"/>
    <col min="16130" max="16130" width="62.5703125" style="359" customWidth="1"/>
    <col min="16131" max="16133" width="11.42578125" style="359"/>
    <col min="16134" max="16134" width="14" style="359" customWidth="1"/>
    <col min="16135" max="16384" width="11.42578125" style="359"/>
  </cols>
  <sheetData>
    <row r="1" spans="1:6" ht="12.75" customHeight="1">
      <c r="A1" s="1476" t="str">
        <f>+[1]BalanceGeneral_Situacion!A1</f>
        <v>Poder Judicial</v>
      </c>
      <c r="B1" s="1476"/>
      <c r="C1" s="1476"/>
      <c r="D1" s="1476"/>
      <c r="E1" s="1476"/>
    </row>
    <row r="2" spans="1:6" ht="12.75" customHeight="1">
      <c r="A2" s="1476" t="s">
        <v>3158</v>
      </c>
      <c r="B2" s="1476"/>
      <c r="C2" s="1476"/>
      <c r="D2" s="1476"/>
      <c r="E2" s="1476"/>
    </row>
    <row r="3" spans="1:6" ht="12.75" customHeight="1">
      <c r="A3" s="1477" t="str">
        <f>+'Balance General'!A3:E3</f>
        <v>Al 30 de Abril de 2017</v>
      </c>
      <c r="B3" s="1477"/>
      <c r="C3" s="1477"/>
      <c r="D3" s="1477"/>
      <c r="E3" s="1477"/>
    </row>
    <row r="4" spans="1:6" ht="12.75" customHeight="1">
      <c r="A4" s="1481" t="s">
        <v>2932</v>
      </c>
      <c r="B4" s="1481"/>
      <c r="C4" s="1481"/>
      <c r="D4" s="1481"/>
      <c r="E4" s="1481"/>
      <c r="F4" s="462"/>
    </row>
    <row r="5" spans="1:6" ht="12.75" customHeight="1">
      <c r="A5" s="417"/>
      <c r="B5" s="418"/>
      <c r="C5" s="419" t="s">
        <v>2934</v>
      </c>
      <c r="D5" s="420" t="str">
        <f>+[1]BalanceGeneral_Situacion!D6</f>
        <v>Año 2017</v>
      </c>
      <c r="E5" s="420" t="str">
        <f>+[1]BalanceGeneral_Situacion!E6</f>
        <v>Año 2016</v>
      </c>
      <c r="F5" s="421" t="s">
        <v>2935</v>
      </c>
    </row>
    <row r="6" spans="1:6" ht="12.75" customHeight="1">
      <c r="A6" s="446" t="s">
        <v>3159</v>
      </c>
      <c r="B6" s="463" t="s">
        <v>3160</v>
      </c>
      <c r="C6" s="428"/>
      <c r="D6" s="464"/>
      <c r="E6" s="464"/>
    </row>
    <row r="7" spans="1:6" ht="12.75" customHeight="1">
      <c r="A7" s="426" t="s">
        <v>3161</v>
      </c>
      <c r="B7" s="465" t="s">
        <v>2736</v>
      </c>
      <c r="C7" s="428"/>
      <c r="D7" s="431">
        <v>0</v>
      </c>
      <c r="E7" s="431">
        <v>0</v>
      </c>
      <c r="F7" s="432" t="s">
        <v>2936</v>
      </c>
    </row>
    <row r="8" spans="1:6" ht="12.75" customHeight="1">
      <c r="A8" s="426" t="s">
        <v>3162</v>
      </c>
      <c r="B8" s="465" t="s">
        <v>3163</v>
      </c>
      <c r="C8" s="571">
        <v>31</v>
      </c>
      <c r="D8" s="431">
        <v>0</v>
      </c>
      <c r="E8" s="431">
        <v>0</v>
      </c>
      <c r="F8" s="432" t="s">
        <v>2936</v>
      </c>
    </row>
    <row r="9" spans="1:6" ht="12.75" customHeight="1">
      <c r="A9" s="436" t="s">
        <v>3164</v>
      </c>
      <c r="B9" s="466" t="s">
        <v>3165</v>
      </c>
      <c r="C9" s="428"/>
      <c r="D9" s="431">
        <v>0</v>
      </c>
      <c r="E9" s="431">
        <v>0</v>
      </c>
      <c r="F9" s="432" t="s">
        <v>2936</v>
      </c>
    </row>
    <row r="10" spans="1:6" ht="12.75" customHeight="1">
      <c r="A10" s="436" t="s">
        <v>3166</v>
      </c>
      <c r="B10" s="466" t="s">
        <v>3167</v>
      </c>
      <c r="C10" s="428"/>
      <c r="D10" s="431">
        <v>0</v>
      </c>
      <c r="E10" s="431">
        <v>0</v>
      </c>
      <c r="F10" s="432" t="s">
        <v>2936</v>
      </c>
    </row>
    <row r="11" spans="1:6" ht="12.75" customHeight="1">
      <c r="A11" s="436" t="s">
        <v>3168</v>
      </c>
      <c r="B11" s="466" t="s">
        <v>3169</v>
      </c>
      <c r="C11" s="428"/>
      <c r="D11" s="431">
        <v>0</v>
      </c>
      <c r="E11" s="431">
        <v>0</v>
      </c>
      <c r="F11" s="432" t="s">
        <v>2936</v>
      </c>
    </row>
    <row r="12" spans="1:6" ht="12.75" customHeight="1">
      <c r="A12" s="436" t="s">
        <v>3170</v>
      </c>
      <c r="B12" s="466" t="s">
        <v>3171</v>
      </c>
      <c r="C12" s="428"/>
      <c r="D12" s="431">
        <v>0</v>
      </c>
      <c r="E12" s="431">
        <v>0</v>
      </c>
      <c r="F12" s="432" t="s">
        <v>2936</v>
      </c>
    </row>
    <row r="13" spans="1:6" ht="12.75" customHeight="1">
      <c r="A13" s="426" t="s">
        <v>3172</v>
      </c>
      <c r="B13" s="465" t="s">
        <v>866</v>
      </c>
      <c r="C13" s="571" t="s">
        <v>3173</v>
      </c>
      <c r="D13" s="431">
        <v>0</v>
      </c>
      <c r="E13" s="431">
        <v>0</v>
      </c>
      <c r="F13" s="432" t="s">
        <v>2936</v>
      </c>
    </row>
    <row r="14" spans="1:6" ht="12.75" customHeight="1">
      <c r="A14" s="436" t="s">
        <v>3174</v>
      </c>
      <c r="B14" s="466" t="s">
        <v>3175</v>
      </c>
      <c r="C14" s="428"/>
      <c r="D14" s="431">
        <v>0</v>
      </c>
      <c r="E14" s="431">
        <v>0</v>
      </c>
      <c r="F14" s="432" t="s">
        <v>2936</v>
      </c>
    </row>
    <row r="15" spans="1:6" ht="12.75" customHeight="1">
      <c r="A15" s="436" t="s">
        <v>3176</v>
      </c>
      <c r="B15" s="466" t="s">
        <v>3177</v>
      </c>
      <c r="C15" s="428"/>
      <c r="D15" s="431">
        <v>0</v>
      </c>
      <c r="E15" s="431">
        <v>0</v>
      </c>
      <c r="F15" s="432" t="s">
        <v>2936</v>
      </c>
    </row>
    <row r="16" spans="1:6" ht="12.75" customHeight="1">
      <c r="A16" s="436" t="s">
        <v>3178</v>
      </c>
      <c r="B16" s="466" t="s">
        <v>3179</v>
      </c>
      <c r="C16" s="428"/>
      <c r="D16" s="431">
        <v>0</v>
      </c>
      <c r="E16" s="431">
        <v>0</v>
      </c>
      <c r="F16" s="432" t="s">
        <v>2936</v>
      </c>
    </row>
    <row r="17" spans="1:6" ht="12.75" customHeight="1">
      <c r="A17" s="436" t="s">
        <v>3180</v>
      </c>
      <c r="B17" s="466" t="s">
        <v>3181</v>
      </c>
      <c r="C17" s="428"/>
      <c r="D17" s="431">
        <v>0</v>
      </c>
      <c r="E17" s="431">
        <v>0</v>
      </c>
      <c r="F17" s="432" t="s">
        <v>2936</v>
      </c>
    </row>
    <row r="18" spans="1:6" ht="12.75" customHeight="1">
      <c r="A18" s="436" t="s">
        <v>3182</v>
      </c>
      <c r="B18" s="466" t="s">
        <v>3183</v>
      </c>
      <c r="C18" s="428"/>
      <c r="D18" s="431">
        <v>0</v>
      </c>
      <c r="E18" s="431">
        <v>0</v>
      </c>
      <c r="F18" s="432" t="s">
        <v>2936</v>
      </c>
    </row>
    <row r="19" spans="1:6" ht="12.75" customHeight="1">
      <c r="A19" s="436" t="s">
        <v>3184</v>
      </c>
      <c r="B19" s="466" t="s">
        <v>3185</v>
      </c>
      <c r="C19" s="428"/>
      <c r="D19" s="431">
        <v>0</v>
      </c>
      <c r="E19" s="431">
        <v>0</v>
      </c>
      <c r="F19" s="432" t="s">
        <v>2936</v>
      </c>
    </row>
    <row r="20" spans="1:6" ht="12.75" customHeight="1">
      <c r="A20" s="426" t="s">
        <v>3186</v>
      </c>
      <c r="B20" s="465" t="s">
        <v>869</v>
      </c>
      <c r="C20" s="571" t="s">
        <v>3187</v>
      </c>
      <c r="D20" s="431">
        <v>0</v>
      </c>
      <c r="E20" s="431">
        <v>0</v>
      </c>
      <c r="F20" s="432" t="s">
        <v>2936</v>
      </c>
    </row>
    <row r="21" spans="1:6" ht="12.75" customHeight="1">
      <c r="A21" s="436" t="s">
        <v>3188</v>
      </c>
      <c r="B21" s="466" t="s">
        <v>3189</v>
      </c>
      <c r="C21" s="428"/>
      <c r="D21" s="431">
        <v>0</v>
      </c>
      <c r="E21" s="431">
        <v>0</v>
      </c>
      <c r="F21" s="432" t="s">
        <v>2936</v>
      </c>
    </row>
    <row r="22" spans="1:6" ht="12.75" customHeight="1">
      <c r="A22" s="436" t="s">
        <v>3190</v>
      </c>
      <c r="B22" s="466" t="s">
        <v>3191</v>
      </c>
      <c r="C22" s="428"/>
      <c r="D22" s="431">
        <v>0</v>
      </c>
      <c r="E22" s="431">
        <v>0</v>
      </c>
      <c r="F22" s="432" t="s">
        <v>2936</v>
      </c>
    </row>
    <row r="23" spans="1:6" ht="12.75" customHeight="1">
      <c r="A23" s="436" t="s">
        <v>3192</v>
      </c>
      <c r="B23" s="467" t="s">
        <v>3193</v>
      </c>
      <c r="C23" s="428"/>
      <c r="D23" s="431">
        <v>0</v>
      </c>
      <c r="E23" s="431">
        <v>0</v>
      </c>
      <c r="F23" s="432" t="s">
        <v>2936</v>
      </c>
    </row>
    <row r="24" spans="1:6" ht="12.75" customHeight="1">
      <c r="A24" s="426" t="s">
        <v>3194</v>
      </c>
      <c r="B24" s="465" t="s">
        <v>3195</v>
      </c>
      <c r="C24" s="571" t="s">
        <v>3196</v>
      </c>
      <c r="D24" s="431">
        <v>0</v>
      </c>
      <c r="E24" s="431">
        <v>0</v>
      </c>
      <c r="F24" s="432" t="s">
        <v>2936</v>
      </c>
    </row>
    <row r="25" spans="1:6" ht="12.75" customHeight="1">
      <c r="A25" s="436" t="s">
        <v>3197</v>
      </c>
      <c r="B25" s="466" t="s">
        <v>3198</v>
      </c>
      <c r="C25" s="428"/>
      <c r="D25" s="431">
        <v>0</v>
      </c>
      <c r="E25" s="431">
        <v>0</v>
      </c>
      <c r="F25" s="432" t="s">
        <v>2936</v>
      </c>
    </row>
    <row r="26" spans="1:6" ht="12.75" customHeight="1">
      <c r="A26" s="436" t="s">
        <v>3199</v>
      </c>
      <c r="B26" s="466" t="s">
        <v>3200</v>
      </c>
      <c r="C26" s="428"/>
      <c r="D26" s="431">
        <v>0</v>
      </c>
      <c r="E26" s="431">
        <v>0</v>
      </c>
      <c r="F26" s="432" t="s">
        <v>2936</v>
      </c>
    </row>
    <row r="27" spans="1:6" ht="12.75" customHeight="1">
      <c r="A27" s="436" t="s">
        <v>3201</v>
      </c>
      <c r="B27" s="466" t="s">
        <v>3202</v>
      </c>
      <c r="C27" s="428"/>
      <c r="D27" s="431">
        <v>0</v>
      </c>
      <c r="E27" s="431">
        <v>0</v>
      </c>
      <c r="F27" s="432" t="s">
        <v>2936</v>
      </c>
    </row>
    <row r="28" spans="1:6" ht="12.75" customHeight="1">
      <c r="A28" s="426" t="s">
        <v>3203</v>
      </c>
      <c r="B28" s="465" t="s">
        <v>875</v>
      </c>
      <c r="C28" s="571" t="s">
        <v>3204</v>
      </c>
      <c r="D28" s="431">
        <v>0</v>
      </c>
      <c r="E28" s="431">
        <v>0</v>
      </c>
      <c r="F28" s="432" t="s">
        <v>2936</v>
      </c>
    </row>
    <row r="29" spans="1:6" ht="12.75" customHeight="1">
      <c r="A29" s="436" t="s">
        <v>3205</v>
      </c>
      <c r="B29" s="466" t="s">
        <v>3206</v>
      </c>
      <c r="C29" s="428"/>
      <c r="D29" s="431">
        <v>0</v>
      </c>
      <c r="E29" s="431">
        <v>0</v>
      </c>
      <c r="F29" s="432" t="s">
        <v>2936</v>
      </c>
    </row>
    <row r="30" spans="1:6" ht="12.75" customHeight="1">
      <c r="A30" s="426" t="s">
        <v>3207</v>
      </c>
      <c r="B30" s="465" t="s">
        <v>3208</v>
      </c>
      <c r="C30" s="428"/>
      <c r="D30" s="431">
        <v>0</v>
      </c>
      <c r="E30" s="431">
        <v>0</v>
      </c>
      <c r="F30" s="432" t="s">
        <v>2936</v>
      </c>
    </row>
    <row r="31" spans="1:6" ht="12.75" customHeight="1">
      <c r="A31" s="426" t="s">
        <v>3209</v>
      </c>
      <c r="B31" s="465" t="s">
        <v>878</v>
      </c>
      <c r="C31" s="571" t="s">
        <v>3210</v>
      </c>
      <c r="D31" s="431">
        <v>0</v>
      </c>
      <c r="E31" s="431">
        <v>0</v>
      </c>
      <c r="F31" s="432" t="s">
        <v>2936</v>
      </c>
    </row>
    <row r="32" spans="1:6" ht="12.75" customHeight="1">
      <c r="A32" s="436" t="s">
        <v>3211</v>
      </c>
      <c r="B32" s="466" t="s">
        <v>3212</v>
      </c>
      <c r="C32" s="428"/>
      <c r="D32" s="431">
        <v>0</v>
      </c>
      <c r="E32" s="431">
        <v>0</v>
      </c>
      <c r="F32" s="432" t="s">
        <v>2936</v>
      </c>
    </row>
    <row r="33" spans="1:6" ht="12.75" customHeight="1">
      <c r="A33" s="436" t="s">
        <v>3213</v>
      </c>
      <c r="B33" s="466" t="s">
        <v>3214</v>
      </c>
      <c r="C33" s="428"/>
      <c r="D33" s="431">
        <v>0</v>
      </c>
      <c r="E33" s="431">
        <v>0</v>
      </c>
      <c r="F33" s="432" t="s">
        <v>2936</v>
      </c>
    </row>
    <row r="34" spans="1:6" ht="12.75" customHeight="1">
      <c r="A34" s="436" t="s">
        <v>3215</v>
      </c>
      <c r="B34" s="466" t="s">
        <v>3216</v>
      </c>
      <c r="C34" s="428"/>
      <c r="D34" s="431">
        <v>0</v>
      </c>
      <c r="E34" s="431">
        <v>0</v>
      </c>
      <c r="F34" s="432" t="s">
        <v>2936</v>
      </c>
    </row>
    <row r="35" spans="1:6" ht="12.75" customHeight="1">
      <c r="A35" s="426" t="s">
        <v>3217</v>
      </c>
      <c r="B35" s="465" t="s">
        <v>881</v>
      </c>
      <c r="C35" s="571" t="s">
        <v>3218</v>
      </c>
      <c r="D35" s="431">
        <v>0</v>
      </c>
      <c r="E35" s="431">
        <v>0</v>
      </c>
      <c r="F35" s="432" t="s">
        <v>2936</v>
      </c>
    </row>
    <row r="36" spans="1:6" ht="12.75" customHeight="1">
      <c r="A36" s="436" t="s">
        <v>3219</v>
      </c>
      <c r="B36" s="466" t="s">
        <v>3220</v>
      </c>
      <c r="C36" s="428"/>
      <c r="D36" s="431">
        <v>0</v>
      </c>
      <c r="E36" s="431">
        <v>0</v>
      </c>
      <c r="F36" s="432" t="s">
        <v>2936</v>
      </c>
    </row>
    <row r="37" spans="1:6" ht="12.75" customHeight="1">
      <c r="A37" s="426" t="s">
        <v>3221</v>
      </c>
      <c r="B37" s="465" t="s">
        <v>3222</v>
      </c>
      <c r="C37" s="428"/>
      <c r="D37" s="431">
        <v>0</v>
      </c>
      <c r="E37" s="431">
        <v>0</v>
      </c>
      <c r="F37" s="432" t="s">
        <v>2936</v>
      </c>
    </row>
    <row r="38" spans="1:6" ht="12.75" customHeight="1">
      <c r="A38" s="426" t="s">
        <v>3223</v>
      </c>
      <c r="B38" s="465" t="s">
        <v>884</v>
      </c>
      <c r="C38" s="571" t="s">
        <v>3224</v>
      </c>
      <c r="D38" s="431">
        <v>0</v>
      </c>
      <c r="E38" s="431">
        <v>0</v>
      </c>
      <c r="F38" s="432" t="s">
        <v>2936</v>
      </c>
    </row>
    <row r="39" spans="1:6" ht="12.75" customHeight="1">
      <c r="A39" s="436" t="s">
        <v>3225</v>
      </c>
      <c r="B39" s="466" t="s">
        <v>3226</v>
      </c>
      <c r="C39" s="428"/>
      <c r="D39" s="431">
        <v>0</v>
      </c>
      <c r="E39" s="431">
        <v>0</v>
      </c>
      <c r="F39" s="432" t="s">
        <v>2936</v>
      </c>
    </row>
    <row r="40" spans="1:6" ht="12.75" customHeight="1">
      <c r="A40" s="436" t="s">
        <v>3227</v>
      </c>
      <c r="B40" s="466" t="s">
        <v>3228</v>
      </c>
      <c r="C40" s="428"/>
      <c r="D40" s="431">
        <v>0</v>
      </c>
      <c r="E40" s="431">
        <v>0</v>
      </c>
      <c r="F40" s="432" t="s">
        <v>2936</v>
      </c>
    </row>
    <row r="41" spans="1:6" ht="12.75" customHeight="1">
      <c r="A41" s="436" t="s">
        <v>3229</v>
      </c>
      <c r="B41" s="466" t="s">
        <v>3230</v>
      </c>
      <c r="C41" s="428"/>
      <c r="D41" s="431">
        <v>0</v>
      </c>
      <c r="E41" s="431">
        <v>0</v>
      </c>
      <c r="F41" s="432" t="s">
        <v>2936</v>
      </c>
    </row>
    <row r="42" spans="1:6" ht="12.75" customHeight="1">
      <c r="A42" s="436" t="s">
        <v>3231</v>
      </c>
      <c r="B42" s="466" t="s">
        <v>3232</v>
      </c>
      <c r="C42" s="428"/>
      <c r="D42" s="431">
        <v>0</v>
      </c>
      <c r="E42" s="431">
        <v>0</v>
      </c>
      <c r="F42" s="432" t="s">
        <v>2936</v>
      </c>
    </row>
    <row r="43" spans="1:6" ht="12.75" customHeight="1">
      <c r="A43" s="426" t="s">
        <v>3233</v>
      </c>
      <c r="B43" s="465" t="s">
        <v>887</v>
      </c>
      <c r="C43" s="571" t="s">
        <v>3234</v>
      </c>
      <c r="D43" s="431">
        <v>0</v>
      </c>
      <c r="E43" s="431">
        <v>0</v>
      </c>
      <c r="F43" s="432" t="s">
        <v>2936</v>
      </c>
    </row>
    <row r="44" spans="1:6" ht="12.75" customHeight="1">
      <c r="A44" s="436" t="s">
        <v>3235</v>
      </c>
      <c r="B44" s="466" t="s">
        <v>3236</v>
      </c>
      <c r="C44" s="428"/>
      <c r="D44" s="431">
        <v>0</v>
      </c>
      <c r="E44" s="431">
        <v>0</v>
      </c>
      <c r="F44" s="432" t="s">
        <v>2936</v>
      </c>
    </row>
    <row r="45" spans="1:6" ht="12.75" customHeight="1">
      <c r="A45" s="426" t="s">
        <v>3237</v>
      </c>
      <c r="B45" s="465" t="s">
        <v>3238</v>
      </c>
      <c r="C45" s="428"/>
      <c r="D45" s="431">
        <v>0</v>
      </c>
      <c r="E45" s="431">
        <v>0</v>
      </c>
      <c r="F45" s="432" t="s">
        <v>2936</v>
      </c>
    </row>
    <row r="46" spans="1:6" ht="12.75" customHeight="1">
      <c r="A46" s="426" t="s">
        <v>3239</v>
      </c>
      <c r="B46" s="465" t="s">
        <v>890</v>
      </c>
      <c r="C46" s="571" t="s">
        <v>3240</v>
      </c>
      <c r="D46" s="431">
        <v>0</v>
      </c>
      <c r="E46" s="431">
        <v>0</v>
      </c>
      <c r="F46" s="432" t="s">
        <v>2936</v>
      </c>
    </row>
    <row r="47" spans="1:6" ht="12.75" customHeight="1">
      <c r="A47" s="436" t="s">
        <v>3241</v>
      </c>
      <c r="B47" s="466" t="s">
        <v>3242</v>
      </c>
      <c r="C47" s="428"/>
      <c r="D47" s="431">
        <v>0</v>
      </c>
      <c r="E47" s="431">
        <v>0</v>
      </c>
      <c r="F47" s="432" t="s">
        <v>2936</v>
      </c>
    </row>
    <row r="48" spans="1:6" ht="12.75" customHeight="1">
      <c r="A48" s="436" t="s">
        <v>3243</v>
      </c>
      <c r="B48" s="466" t="s">
        <v>3244</v>
      </c>
      <c r="C48" s="428"/>
      <c r="D48" s="431">
        <v>0</v>
      </c>
      <c r="E48" s="431">
        <v>0</v>
      </c>
      <c r="F48" s="432" t="s">
        <v>2936</v>
      </c>
    </row>
    <row r="49" spans="1:6" ht="12.75" customHeight="1">
      <c r="A49" s="426" t="s">
        <v>3245</v>
      </c>
      <c r="B49" s="465" t="s">
        <v>892</v>
      </c>
      <c r="C49" s="571" t="s">
        <v>3246</v>
      </c>
      <c r="D49" s="431">
        <v>0</v>
      </c>
      <c r="E49" s="431">
        <v>0</v>
      </c>
      <c r="F49" s="432" t="s">
        <v>2936</v>
      </c>
    </row>
    <row r="50" spans="1:6" ht="12.75" customHeight="1">
      <c r="A50" s="436" t="s">
        <v>3247</v>
      </c>
      <c r="B50" s="466" t="s">
        <v>3248</v>
      </c>
      <c r="C50" s="428"/>
      <c r="D50" s="431">
        <v>0</v>
      </c>
      <c r="E50" s="431">
        <v>0</v>
      </c>
      <c r="F50" s="432" t="s">
        <v>2936</v>
      </c>
    </row>
    <row r="51" spans="1:6" ht="12.75" customHeight="1">
      <c r="A51" s="436" t="s">
        <v>3249</v>
      </c>
      <c r="B51" s="466" t="s">
        <v>3250</v>
      </c>
      <c r="C51" s="428"/>
      <c r="D51" s="431">
        <v>0</v>
      </c>
      <c r="E51" s="431">
        <v>0</v>
      </c>
      <c r="F51" s="432" t="s">
        <v>2936</v>
      </c>
    </row>
    <row r="52" spans="1:6" ht="12.75" customHeight="1">
      <c r="A52" s="426" t="s">
        <v>3251</v>
      </c>
      <c r="B52" s="465" t="s">
        <v>895</v>
      </c>
      <c r="C52" s="571" t="s">
        <v>3252</v>
      </c>
      <c r="D52" s="431">
        <v>0</v>
      </c>
      <c r="E52" s="431">
        <v>0</v>
      </c>
      <c r="F52" s="432" t="s">
        <v>2936</v>
      </c>
    </row>
    <row r="53" spans="1:6" ht="12.75" customHeight="1">
      <c r="A53" s="436" t="s">
        <v>3253</v>
      </c>
      <c r="B53" s="466" t="s">
        <v>3254</v>
      </c>
      <c r="C53" s="428"/>
      <c r="D53" s="431">
        <v>0</v>
      </c>
      <c r="E53" s="431">
        <v>0</v>
      </c>
      <c r="F53" s="432" t="s">
        <v>2936</v>
      </c>
    </row>
    <row r="54" spans="1:6" ht="12.75" customHeight="1">
      <c r="A54" s="436" t="s">
        <v>3255</v>
      </c>
      <c r="B54" s="466" t="s">
        <v>3256</v>
      </c>
      <c r="C54" s="428"/>
      <c r="D54" s="431">
        <v>0</v>
      </c>
      <c r="E54" s="431">
        <v>0</v>
      </c>
      <c r="F54" s="432" t="s">
        <v>2936</v>
      </c>
    </row>
    <row r="55" spans="1:6" ht="12.75" customHeight="1">
      <c r="A55" s="436" t="s">
        <v>3257</v>
      </c>
      <c r="B55" s="466" t="s">
        <v>3258</v>
      </c>
      <c r="C55" s="428"/>
      <c r="D55" s="431">
        <v>0</v>
      </c>
      <c r="E55" s="431">
        <v>0</v>
      </c>
      <c r="F55" s="432" t="s">
        <v>2936</v>
      </c>
    </row>
    <row r="56" spans="1:6" ht="12.75" customHeight="1">
      <c r="A56" s="426" t="s">
        <v>3259</v>
      </c>
      <c r="B56" s="465" t="s">
        <v>898</v>
      </c>
      <c r="C56" s="571" t="s">
        <v>3260</v>
      </c>
      <c r="D56" s="431">
        <v>0</v>
      </c>
      <c r="E56" s="431">
        <v>0</v>
      </c>
      <c r="F56" s="432" t="s">
        <v>2936</v>
      </c>
    </row>
    <row r="57" spans="1:6" ht="12.75" customHeight="1">
      <c r="A57" s="436" t="s">
        <v>3261</v>
      </c>
      <c r="B57" s="466" t="s">
        <v>3262</v>
      </c>
      <c r="C57" s="428"/>
      <c r="D57" s="431">
        <v>0</v>
      </c>
      <c r="E57" s="431">
        <v>0</v>
      </c>
      <c r="F57" s="432" t="s">
        <v>2936</v>
      </c>
    </row>
    <row r="58" spans="1:6" ht="12.75" customHeight="1">
      <c r="A58" s="436" t="s">
        <v>3263</v>
      </c>
      <c r="B58" s="466" t="s">
        <v>3264</v>
      </c>
      <c r="C58" s="428"/>
      <c r="D58" s="431">
        <v>0</v>
      </c>
      <c r="E58" s="431">
        <v>0</v>
      </c>
      <c r="F58" s="432" t="s">
        <v>2936</v>
      </c>
    </row>
    <row r="59" spans="1:6" ht="12.75" customHeight="1">
      <c r="A59" s="426" t="s">
        <v>3265</v>
      </c>
      <c r="B59" s="465" t="s">
        <v>901</v>
      </c>
      <c r="C59" s="571" t="s">
        <v>3266</v>
      </c>
      <c r="D59" s="431">
        <v>0</v>
      </c>
      <c r="E59" s="431">
        <v>0</v>
      </c>
      <c r="F59" s="432" t="s">
        <v>2936</v>
      </c>
    </row>
    <row r="60" spans="1:6" ht="12.75" customHeight="1">
      <c r="A60" s="436" t="s">
        <v>3267</v>
      </c>
      <c r="B60" s="466" t="s">
        <v>3268</v>
      </c>
      <c r="C60" s="428"/>
      <c r="D60" s="431">
        <v>0</v>
      </c>
      <c r="E60" s="431">
        <v>0</v>
      </c>
      <c r="F60" s="432" t="s">
        <v>2936</v>
      </c>
    </row>
    <row r="61" spans="1:6" ht="12.75" customHeight="1">
      <c r="A61" s="436" t="s">
        <v>3269</v>
      </c>
      <c r="B61" s="466" t="s">
        <v>3270</v>
      </c>
      <c r="C61" s="428"/>
      <c r="D61" s="431">
        <v>0</v>
      </c>
      <c r="E61" s="431">
        <v>0</v>
      </c>
      <c r="F61" s="432" t="s">
        <v>2936</v>
      </c>
    </row>
    <row r="62" spans="1:6" ht="12.75" customHeight="1">
      <c r="A62" s="436" t="s">
        <v>3271</v>
      </c>
      <c r="B62" s="466" t="s">
        <v>3272</v>
      </c>
      <c r="C62" s="428"/>
      <c r="D62" s="431">
        <v>0</v>
      </c>
      <c r="E62" s="431">
        <v>0</v>
      </c>
      <c r="F62" s="432" t="s">
        <v>2936</v>
      </c>
    </row>
    <row r="63" spans="1:6" ht="12.75" customHeight="1">
      <c r="A63" s="436" t="s">
        <v>3273</v>
      </c>
      <c r="B63" s="466" t="s">
        <v>3274</v>
      </c>
      <c r="C63" s="428"/>
      <c r="D63" s="431">
        <v>0</v>
      </c>
      <c r="E63" s="431">
        <v>0</v>
      </c>
      <c r="F63" s="432" t="s">
        <v>2936</v>
      </c>
    </row>
    <row r="64" spans="1:6" ht="12.75" customHeight="1">
      <c r="A64" s="436" t="s">
        <v>3275</v>
      </c>
      <c r="B64" s="466" t="s">
        <v>3276</v>
      </c>
      <c r="C64" s="428"/>
      <c r="D64" s="431">
        <v>0</v>
      </c>
      <c r="E64" s="431">
        <v>0</v>
      </c>
      <c r="F64" s="432" t="s">
        <v>2936</v>
      </c>
    </row>
    <row r="65" spans="1:6" ht="12.75" customHeight="1">
      <c r="A65" s="436" t="s">
        <v>3277</v>
      </c>
      <c r="B65" s="466" t="s">
        <v>3278</v>
      </c>
      <c r="C65" s="428"/>
      <c r="D65" s="431">
        <v>0</v>
      </c>
      <c r="E65" s="431">
        <v>0</v>
      </c>
      <c r="F65" s="432" t="s">
        <v>2936</v>
      </c>
    </row>
    <row r="66" spans="1:6" ht="12.75" customHeight="1">
      <c r="A66" s="436" t="s">
        <v>3279</v>
      </c>
      <c r="B66" s="466" t="s">
        <v>3280</v>
      </c>
      <c r="C66" s="428"/>
      <c r="D66" s="431">
        <v>0</v>
      </c>
      <c r="E66" s="431">
        <v>0</v>
      </c>
      <c r="F66" s="432" t="s">
        <v>2936</v>
      </c>
    </row>
    <row r="67" spans="1:6" ht="12.75" customHeight="1">
      <c r="A67" s="436" t="s">
        <v>3281</v>
      </c>
      <c r="B67" s="466" t="s">
        <v>3282</v>
      </c>
      <c r="C67" s="428"/>
      <c r="D67" s="431">
        <v>0</v>
      </c>
      <c r="E67" s="431">
        <v>0</v>
      </c>
      <c r="F67" s="432" t="s">
        <v>2936</v>
      </c>
    </row>
    <row r="68" spans="1:6" ht="12.75" customHeight="1">
      <c r="A68" s="436" t="s">
        <v>3283</v>
      </c>
      <c r="B68" s="467" t="s">
        <v>3284</v>
      </c>
      <c r="C68" s="428"/>
      <c r="D68" s="431">
        <v>0</v>
      </c>
      <c r="E68" s="431">
        <v>0</v>
      </c>
      <c r="F68" s="432" t="s">
        <v>2936</v>
      </c>
    </row>
    <row r="69" spans="1:6" ht="12.75" customHeight="1">
      <c r="A69" s="426" t="s">
        <v>3285</v>
      </c>
      <c r="B69" s="465" t="s">
        <v>904</v>
      </c>
      <c r="C69" s="571" t="s">
        <v>3286</v>
      </c>
      <c r="D69" s="431">
        <v>0</v>
      </c>
      <c r="E69" s="431">
        <v>0</v>
      </c>
      <c r="F69" s="432" t="s">
        <v>2936</v>
      </c>
    </row>
    <row r="70" spans="1:6" ht="12.75" customHeight="1">
      <c r="A70" s="436" t="s">
        <v>3287</v>
      </c>
      <c r="B70" s="466" t="s">
        <v>3288</v>
      </c>
      <c r="C70" s="428"/>
      <c r="D70" s="431">
        <v>0</v>
      </c>
      <c r="E70" s="431">
        <v>0</v>
      </c>
      <c r="F70" s="432" t="s">
        <v>2936</v>
      </c>
    </row>
    <row r="71" spans="1:6" ht="12.75" customHeight="1">
      <c r="A71" s="426" t="s">
        <v>3289</v>
      </c>
      <c r="B71" s="465" t="s">
        <v>3290</v>
      </c>
      <c r="C71" s="428"/>
      <c r="D71" s="431">
        <v>0</v>
      </c>
      <c r="E71" s="431">
        <v>0</v>
      </c>
      <c r="F71" s="432" t="s">
        <v>2936</v>
      </c>
    </row>
    <row r="72" spans="1:6" ht="12.75" customHeight="1">
      <c r="A72" s="426" t="s">
        <v>3291</v>
      </c>
      <c r="B72" s="465" t="s">
        <v>907</v>
      </c>
      <c r="C72" s="571" t="s">
        <v>3292</v>
      </c>
      <c r="D72" s="431">
        <v>0</v>
      </c>
      <c r="E72" s="431">
        <v>0</v>
      </c>
      <c r="F72" s="432" t="s">
        <v>2936</v>
      </c>
    </row>
    <row r="73" spans="1:6" ht="12.75" customHeight="1">
      <c r="A73" s="436" t="s">
        <v>3293</v>
      </c>
      <c r="B73" s="466" t="s">
        <v>3294</v>
      </c>
      <c r="C73" s="428"/>
      <c r="D73" s="431">
        <v>0</v>
      </c>
      <c r="E73" s="431">
        <v>0</v>
      </c>
      <c r="F73" s="432" t="s">
        <v>2936</v>
      </c>
    </row>
    <row r="74" spans="1:6" ht="12.75" customHeight="1">
      <c r="A74" s="436" t="s">
        <v>3295</v>
      </c>
      <c r="B74" s="466" t="s">
        <v>3296</v>
      </c>
      <c r="C74" s="428"/>
      <c r="D74" s="431">
        <v>0</v>
      </c>
      <c r="E74" s="431">
        <v>0</v>
      </c>
      <c r="F74" s="432" t="s">
        <v>2936</v>
      </c>
    </row>
    <row r="75" spans="1:6" ht="12.75" customHeight="1">
      <c r="A75" s="436" t="s">
        <v>3297</v>
      </c>
      <c r="B75" s="466" t="s">
        <v>3298</v>
      </c>
      <c r="C75" s="428"/>
      <c r="D75" s="431">
        <v>0</v>
      </c>
      <c r="E75" s="431">
        <v>0</v>
      </c>
      <c r="F75" s="432" t="s">
        <v>2936</v>
      </c>
    </row>
    <row r="76" spans="1:6" ht="12.75" customHeight="1">
      <c r="A76" s="426" t="s">
        <v>3299</v>
      </c>
      <c r="B76" s="465" t="s">
        <v>910</v>
      </c>
      <c r="C76" s="571" t="s">
        <v>3300</v>
      </c>
      <c r="D76" s="431">
        <v>0</v>
      </c>
      <c r="E76" s="431">
        <v>0</v>
      </c>
      <c r="F76" s="432" t="s">
        <v>2936</v>
      </c>
    </row>
    <row r="77" spans="1:6" ht="12.75" customHeight="1">
      <c r="A77" s="436" t="s">
        <v>3301</v>
      </c>
      <c r="B77" s="466" t="s">
        <v>3302</v>
      </c>
      <c r="C77" s="428"/>
      <c r="D77" s="431">
        <v>0</v>
      </c>
      <c r="E77" s="431">
        <v>0</v>
      </c>
      <c r="F77" s="432" t="s">
        <v>2936</v>
      </c>
    </row>
    <row r="78" spans="1:6" ht="12.75" customHeight="1">
      <c r="A78" s="436" t="s">
        <v>3303</v>
      </c>
      <c r="B78" s="466" t="s">
        <v>3304</v>
      </c>
      <c r="C78" s="428"/>
      <c r="D78" s="431">
        <v>0</v>
      </c>
      <c r="E78" s="431">
        <v>0</v>
      </c>
      <c r="F78" s="432" t="s">
        <v>2936</v>
      </c>
    </row>
    <row r="79" spans="1:6" ht="12.75" customHeight="1">
      <c r="A79" s="436" t="s">
        <v>3305</v>
      </c>
      <c r="B79" s="466" t="s">
        <v>3306</v>
      </c>
      <c r="C79" s="428"/>
      <c r="D79" s="431">
        <v>0</v>
      </c>
      <c r="E79" s="431">
        <v>0</v>
      </c>
      <c r="F79" s="432" t="s">
        <v>2936</v>
      </c>
    </row>
    <row r="80" spans="1:6" ht="12.75" customHeight="1">
      <c r="A80" s="426" t="s">
        <v>3307</v>
      </c>
      <c r="B80" s="465" t="s">
        <v>3308</v>
      </c>
      <c r="C80" s="571" t="s">
        <v>3309</v>
      </c>
      <c r="D80" s="431">
        <v>0</v>
      </c>
      <c r="E80" s="431">
        <v>0</v>
      </c>
      <c r="F80" s="432" t="s">
        <v>2936</v>
      </c>
    </row>
    <row r="81" spans="1:6" ht="12.75" customHeight="1">
      <c r="A81" s="436" t="s">
        <v>3310</v>
      </c>
      <c r="B81" s="466" t="s">
        <v>3311</v>
      </c>
      <c r="C81" s="428"/>
      <c r="D81" s="431">
        <v>0</v>
      </c>
      <c r="E81" s="431">
        <v>0</v>
      </c>
      <c r="F81" s="432" t="s">
        <v>2936</v>
      </c>
    </row>
    <row r="82" spans="1:6" ht="12.75" customHeight="1">
      <c r="A82" s="436" t="s">
        <v>3312</v>
      </c>
      <c r="B82" s="466" t="s">
        <v>3313</v>
      </c>
      <c r="C82" s="428"/>
      <c r="D82" s="431">
        <v>0</v>
      </c>
      <c r="E82" s="431">
        <v>0</v>
      </c>
      <c r="F82" s="432" t="s">
        <v>2936</v>
      </c>
    </row>
    <row r="83" spans="1:6" ht="12.75" customHeight="1">
      <c r="A83" s="436" t="s">
        <v>3314</v>
      </c>
      <c r="B83" s="466" t="s">
        <v>3315</v>
      </c>
      <c r="C83" s="428"/>
      <c r="D83" s="431">
        <v>0</v>
      </c>
      <c r="E83" s="431">
        <v>0</v>
      </c>
      <c r="F83" s="432" t="s">
        <v>2936</v>
      </c>
    </row>
    <row r="84" spans="1:6" ht="12.75" customHeight="1">
      <c r="A84" s="436" t="s">
        <v>3316</v>
      </c>
      <c r="B84" s="466" t="s">
        <v>3317</v>
      </c>
      <c r="C84" s="428"/>
      <c r="D84" s="431">
        <v>0</v>
      </c>
      <c r="E84" s="431">
        <v>0</v>
      </c>
      <c r="F84" s="432" t="s">
        <v>2936</v>
      </c>
    </row>
    <row r="85" spans="1:6" ht="12.75" customHeight="1">
      <c r="A85" s="436" t="s">
        <v>3318</v>
      </c>
      <c r="B85" s="466" t="s">
        <v>3319</v>
      </c>
      <c r="C85" s="428"/>
      <c r="D85" s="431">
        <v>0</v>
      </c>
      <c r="E85" s="431">
        <v>0</v>
      </c>
      <c r="F85" s="432" t="s">
        <v>2936</v>
      </c>
    </row>
    <row r="86" spans="1:6" ht="12.75" customHeight="1">
      <c r="A86" s="436" t="s">
        <v>3320</v>
      </c>
      <c r="B86" s="466" t="s">
        <v>3321</v>
      </c>
      <c r="C86" s="428"/>
      <c r="D86" s="431">
        <v>0</v>
      </c>
      <c r="E86" s="431">
        <v>0</v>
      </c>
      <c r="F86" s="432" t="s">
        <v>2936</v>
      </c>
    </row>
    <row r="87" spans="1:6" ht="12.75" customHeight="1">
      <c r="A87" s="436" t="s">
        <v>3322</v>
      </c>
      <c r="B87" s="466" t="s">
        <v>3323</v>
      </c>
      <c r="C87" s="428"/>
      <c r="D87" s="431">
        <v>0</v>
      </c>
      <c r="E87" s="431">
        <v>0</v>
      </c>
      <c r="F87" s="432" t="s">
        <v>2936</v>
      </c>
    </row>
    <row r="88" spans="1:6" ht="12.75" customHeight="1">
      <c r="A88" s="436" t="s">
        <v>3324</v>
      </c>
      <c r="B88" s="466" t="s">
        <v>3325</v>
      </c>
      <c r="C88" s="428"/>
      <c r="D88" s="431">
        <v>0</v>
      </c>
      <c r="E88" s="431">
        <v>0</v>
      </c>
      <c r="F88" s="432" t="s">
        <v>2936</v>
      </c>
    </row>
    <row r="89" spans="1:6" ht="12.75" customHeight="1">
      <c r="A89" s="426" t="s">
        <v>1943</v>
      </c>
      <c r="B89" s="465" t="s">
        <v>1944</v>
      </c>
      <c r="C89" s="428"/>
      <c r="D89" s="431">
        <v>150743747978.94998</v>
      </c>
      <c r="E89" s="431">
        <v>0</v>
      </c>
      <c r="F89" s="432" t="s">
        <v>2936</v>
      </c>
    </row>
    <row r="90" spans="1:6" ht="12.75" customHeight="1">
      <c r="A90" s="426" t="s">
        <v>1945</v>
      </c>
      <c r="B90" s="465" t="s">
        <v>1946</v>
      </c>
      <c r="C90" s="571" t="s">
        <v>3326</v>
      </c>
      <c r="D90" s="431">
        <v>147098287424.20999</v>
      </c>
      <c r="E90" s="431">
        <v>0</v>
      </c>
      <c r="F90" s="432" t="s">
        <v>2936</v>
      </c>
    </row>
    <row r="91" spans="1:6" ht="12.75" customHeight="1">
      <c r="A91" s="436" t="s">
        <v>3327</v>
      </c>
      <c r="B91" s="466" t="s">
        <v>3328</v>
      </c>
      <c r="C91" s="428"/>
      <c r="D91" s="431">
        <v>0</v>
      </c>
      <c r="E91" s="431">
        <v>0</v>
      </c>
      <c r="F91" s="432" t="s">
        <v>2936</v>
      </c>
    </row>
    <row r="92" spans="1:6" ht="12.75" customHeight="1">
      <c r="A92" s="436" t="s">
        <v>1947</v>
      </c>
      <c r="B92" s="466" t="s">
        <v>3329</v>
      </c>
      <c r="C92" s="428"/>
      <c r="D92" s="431">
        <v>146963355866.20999</v>
      </c>
      <c r="E92" s="431">
        <v>0</v>
      </c>
      <c r="F92" s="432" t="s">
        <v>2936</v>
      </c>
    </row>
    <row r="93" spans="1:6" ht="12.75" customHeight="1">
      <c r="A93" s="436" t="s">
        <v>2879</v>
      </c>
      <c r="B93" s="466" t="s">
        <v>3330</v>
      </c>
      <c r="C93" s="428"/>
      <c r="D93" s="431">
        <v>134931558</v>
      </c>
      <c r="E93" s="431">
        <v>0</v>
      </c>
      <c r="F93" s="432" t="s">
        <v>2936</v>
      </c>
    </row>
    <row r="94" spans="1:6" ht="12.75" customHeight="1">
      <c r="A94" s="426" t="s">
        <v>1959</v>
      </c>
      <c r="B94" s="465" t="s">
        <v>1960</v>
      </c>
      <c r="C94" s="571" t="s">
        <v>3331</v>
      </c>
      <c r="D94" s="431">
        <v>3645460554.7399998</v>
      </c>
      <c r="E94" s="431">
        <v>0</v>
      </c>
      <c r="F94" s="432" t="s">
        <v>2936</v>
      </c>
    </row>
    <row r="95" spans="1:6" ht="12.75" customHeight="1">
      <c r="A95" s="436" t="s">
        <v>3332</v>
      </c>
      <c r="B95" s="466" t="s">
        <v>3333</v>
      </c>
      <c r="C95" s="428"/>
      <c r="D95" s="431">
        <v>0</v>
      </c>
      <c r="E95" s="431">
        <v>0</v>
      </c>
      <c r="F95" s="432" t="s">
        <v>2936</v>
      </c>
    </row>
    <row r="96" spans="1:6" ht="12.75" customHeight="1">
      <c r="A96" s="436" t="s">
        <v>1961</v>
      </c>
      <c r="B96" s="466" t="s">
        <v>3334</v>
      </c>
      <c r="C96" s="428"/>
      <c r="D96" s="431">
        <v>3645460554.7399998</v>
      </c>
      <c r="E96" s="431">
        <v>0</v>
      </c>
      <c r="F96" s="432" t="s">
        <v>2936</v>
      </c>
    </row>
    <row r="97" spans="1:6" ht="12.75" customHeight="1">
      <c r="A97" s="436" t="s">
        <v>3335</v>
      </c>
      <c r="B97" s="466" t="s">
        <v>3336</v>
      </c>
      <c r="C97" s="428"/>
      <c r="D97" s="431">
        <v>0</v>
      </c>
      <c r="E97" s="431">
        <v>0</v>
      </c>
      <c r="F97" s="432" t="s">
        <v>2936</v>
      </c>
    </row>
    <row r="98" spans="1:6" ht="12.75" customHeight="1">
      <c r="A98" s="426" t="s">
        <v>1970</v>
      </c>
      <c r="B98" s="465" t="s">
        <v>1971</v>
      </c>
      <c r="C98" s="428"/>
      <c r="D98" s="431">
        <v>27804245.989999998</v>
      </c>
      <c r="E98" s="431">
        <v>0</v>
      </c>
      <c r="F98" s="432" t="s">
        <v>2936</v>
      </c>
    </row>
    <row r="99" spans="1:6" ht="12.75" customHeight="1">
      <c r="A99" s="426" t="s">
        <v>1972</v>
      </c>
      <c r="B99" s="465" t="s">
        <v>921</v>
      </c>
      <c r="C99" s="571" t="s">
        <v>3337</v>
      </c>
      <c r="D99" s="431">
        <v>4570679.22</v>
      </c>
      <c r="E99" s="431">
        <v>0</v>
      </c>
      <c r="F99" s="432" t="s">
        <v>2936</v>
      </c>
    </row>
    <row r="100" spans="1:6" ht="12.75" customHeight="1">
      <c r="A100" s="436" t="s">
        <v>3338</v>
      </c>
      <c r="B100" s="466" t="s">
        <v>3339</v>
      </c>
      <c r="C100" s="428"/>
      <c r="D100" s="431">
        <v>0</v>
      </c>
      <c r="E100" s="431">
        <v>0</v>
      </c>
      <c r="F100" s="432" t="s">
        <v>2936</v>
      </c>
    </row>
    <row r="101" spans="1:6" ht="12.75" customHeight="1">
      <c r="A101" s="436" t="s">
        <v>1974</v>
      </c>
      <c r="B101" s="466" t="s">
        <v>1975</v>
      </c>
      <c r="C101" s="428"/>
      <c r="D101" s="431">
        <v>4570679.22</v>
      </c>
      <c r="E101" s="431">
        <v>0</v>
      </c>
      <c r="F101" s="432" t="s">
        <v>2936</v>
      </c>
    </row>
    <row r="102" spans="1:6" ht="12.75" customHeight="1">
      <c r="A102" s="436" t="s">
        <v>3340</v>
      </c>
      <c r="B102" s="466" t="s">
        <v>3341</v>
      </c>
      <c r="C102" s="428"/>
      <c r="D102" s="431">
        <v>0</v>
      </c>
      <c r="E102" s="431">
        <v>0</v>
      </c>
      <c r="F102" s="432" t="s">
        <v>2936</v>
      </c>
    </row>
    <row r="103" spans="1:6" ht="12.75" customHeight="1">
      <c r="A103" s="436" t="s">
        <v>3342</v>
      </c>
      <c r="B103" s="466" t="s">
        <v>3343</v>
      </c>
      <c r="C103" s="428"/>
      <c r="D103" s="431">
        <v>0</v>
      </c>
      <c r="E103" s="431">
        <v>0</v>
      </c>
      <c r="F103" s="432" t="s">
        <v>2936</v>
      </c>
    </row>
    <row r="104" spans="1:6" ht="12.75" customHeight="1">
      <c r="A104" s="436" t="s">
        <v>3344</v>
      </c>
      <c r="B104" s="466" t="s">
        <v>3345</v>
      </c>
      <c r="C104" s="428"/>
      <c r="D104" s="431">
        <v>0</v>
      </c>
      <c r="E104" s="431">
        <v>0</v>
      </c>
      <c r="F104" s="432" t="s">
        <v>2936</v>
      </c>
    </row>
    <row r="105" spans="1:6" ht="12.75" customHeight="1">
      <c r="A105" s="436" t="s">
        <v>3346</v>
      </c>
      <c r="B105" s="466" t="s">
        <v>3347</v>
      </c>
      <c r="C105" s="428"/>
      <c r="D105" s="431">
        <v>0</v>
      </c>
      <c r="E105" s="431">
        <v>0</v>
      </c>
      <c r="F105" s="432" t="s">
        <v>2936</v>
      </c>
    </row>
    <row r="106" spans="1:6" ht="12.75" customHeight="1">
      <c r="A106" s="426" t="s">
        <v>3348</v>
      </c>
      <c r="B106" s="465" t="s">
        <v>923</v>
      </c>
      <c r="C106" s="571" t="s">
        <v>3349</v>
      </c>
      <c r="D106" s="431">
        <v>0</v>
      </c>
      <c r="E106" s="431">
        <v>0</v>
      </c>
      <c r="F106" s="432" t="s">
        <v>2936</v>
      </c>
    </row>
    <row r="107" spans="1:6" ht="12.75" customHeight="1">
      <c r="A107" s="436" t="s">
        <v>3350</v>
      </c>
      <c r="B107" s="466" t="s">
        <v>3351</v>
      </c>
      <c r="C107" s="428"/>
      <c r="D107" s="431">
        <v>0</v>
      </c>
      <c r="E107" s="431">
        <v>0</v>
      </c>
      <c r="F107" s="432" t="s">
        <v>2936</v>
      </c>
    </row>
    <row r="108" spans="1:6" ht="12.75" customHeight="1">
      <c r="A108" s="436" t="s">
        <v>3352</v>
      </c>
      <c r="B108" s="467" t="s">
        <v>3353</v>
      </c>
      <c r="C108" s="428"/>
      <c r="D108" s="431">
        <v>0</v>
      </c>
      <c r="E108" s="431">
        <v>0</v>
      </c>
      <c r="F108" s="432" t="s">
        <v>2936</v>
      </c>
    </row>
    <row r="109" spans="1:6" ht="17.25" customHeight="1">
      <c r="A109" s="426" t="s">
        <v>3354</v>
      </c>
      <c r="B109" s="465" t="s">
        <v>926</v>
      </c>
      <c r="C109" s="571" t="s">
        <v>3355</v>
      </c>
      <c r="D109" s="431">
        <v>0</v>
      </c>
      <c r="E109" s="431">
        <v>0</v>
      </c>
      <c r="F109" s="432" t="s">
        <v>2936</v>
      </c>
    </row>
    <row r="110" spans="1:6" ht="12.75" customHeight="1">
      <c r="A110" s="436" t="s">
        <v>3356</v>
      </c>
      <c r="B110" s="467" t="s">
        <v>3357</v>
      </c>
      <c r="C110" s="428"/>
      <c r="D110" s="431">
        <v>0</v>
      </c>
      <c r="E110" s="431">
        <v>0</v>
      </c>
      <c r="F110" s="432" t="s">
        <v>2936</v>
      </c>
    </row>
    <row r="111" spans="1:6" ht="12.75" customHeight="1">
      <c r="A111" s="436" t="s">
        <v>3358</v>
      </c>
      <c r="B111" s="467" t="s">
        <v>3359</v>
      </c>
      <c r="C111" s="428"/>
      <c r="D111" s="431">
        <v>0</v>
      </c>
      <c r="E111" s="431">
        <v>0</v>
      </c>
      <c r="F111" s="432" t="s">
        <v>2936</v>
      </c>
    </row>
    <row r="112" spans="1:6" ht="12.75" customHeight="1">
      <c r="A112" s="436" t="s">
        <v>3360</v>
      </c>
      <c r="B112" s="466" t="s">
        <v>3361</v>
      </c>
      <c r="C112" s="428"/>
      <c r="D112" s="431">
        <v>0</v>
      </c>
      <c r="E112" s="431">
        <v>0</v>
      </c>
      <c r="F112" s="432" t="s">
        <v>2936</v>
      </c>
    </row>
    <row r="113" spans="1:6" ht="12.75" customHeight="1">
      <c r="A113" s="436" t="s">
        <v>3362</v>
      </c>
      <c r="B113" s="466" t="s">
        <v>3363</v>
      </c>
      <c r="C113" s="428"/>
      <c r="D113" s="431">
        <v>0</v>
      </c>
      <c r="E113" s="431">
        <v>0</v>
      </c>
      <c r="F113" s="432" t="s">
        <v>2936</v>
      </c>
    </row>
    <row r="114" spans="1:6" ht="12.75" customHeight="1">
      <c r="A114" s="436" t="s">
        <v>3364</v>
      </c>
      <c r="B114" s="466" t="s">
        <v>3365</v>
      </c>
      <c r="C114" s="428"/>
      <c r="D114" s="431">
        <v>0</v>
      </c>
      <c r="E114" s="431">
        <v>0</v>
      </c>
      <c r="F114" s="432" t="s">
        <v>2936</v>
      </c>
    </row>
    <row r="115" spans="1:6" ht="12.75" customHeight="1">
      <c r="A115" s="436" t="s">
        <v>3366</v>
      </c>
      <c r="B115" s="466" t="s">
        <v>3367</v>
      </c>
      <c r="C115" s="428"/>
      <c r="D115" s="431">
        <v>0</v>
      </c>
      <c r="E115" s="431">
        <v>0</v>
      </c>
      <c r="F115" s="432" t="s">
        <v>2936</v>
      </c>
    </row>
    <row r="116" spans="1:6" ht="12.75" customHeight="1">
      <c r="A116" s="436" t="s">
        <v>3368</v>
      </c>
      <c r="B116" s="466" t="s">
        <v>3369</v>
      </c>
      <c r="C116" s="428"/>
      <c r="D116" s="431">
        <v>0</v>
      </c>
      <c r="E116" s="431">
        <v>0</v>
      </c>
      <c r="F116" s="432" t="s">
        <v>2936</v>
      </c>
    </row>
    <row r="117" spans="1:6" ht="12.75" customHeight="1">
      <c r="A117" s="426" t="s">
        <v>3370</v>
      </c>
      <c r="B117" s="465" t="s">
        <v>929</v>
      </c>
      <c r="C117" s="571" t="s">
        <v>3371</v>
      </c>
      <c r="D117" s="431">
        <v>0</v>
      </c>
      <c r="E117" s="431">
        <v>0</v>
      </c>
      <c r="F117" s="432" t="s">
        <v>2936</v>
      </c>
    </row>
    <row r="118" spans="1:6" ht="12.75" customHeight="1">
      <c r="A118" s="436" t="s">
        <v>3372</v>
      </c>
      <c r="B118" s="467" t="s">
        <v>3373</v>
      </c>
      <c r="C118" s="428"/>
      <c r="D118" s="431">
        <v>0</v>
      </c>
      <c r="E118" s="431">
        <v>0</v>
      </c>
      <c r="F118" s="432" t="s">
        <v>2936</v>
      </c>
    </row>
    <row r="119" spans="1:6" ht="12.75" customHeight="1">
      <c r="A119" s="436" t="s">
        <v>3374</v>
      </c>
      <c r="B119" s="467" t="s">
        <v>3375</v>
      </c>
      <c r="C119" s="428"/>
      <c r="D119" s="431">
        <v>0</v>
      </c>
      <c r="E119" s="431">
        <v>0</v>
      </c>
      <c r="F119" s="432" t="s">
        <v>2936</v>
      </c>
    </row>
    <row r="120" spans="1:6" ht="12.75" customHeight="1">
      <c r="A120" s="436" t="s">
        <v>3376</v>
      </c>
      <c r="B120" s="467" t="s">
        <v>3377</v>
      </c>
      <c r="C120" s="428"/>
      <c r="D120" s="431">
        <v>0</v>
      </c>
      <c r="E120" s="431">
        <v>0</v>
      </c>
      <c r="F120" s="432" t="s">
        <v>2936</v>
      </c>
    </row>
    <row r="121" spans="1:6" ht="12.75" customHeight="1">
      <c r="A121" s="426" t="s">
        <v>3378</v>
      </c>
      <c r="B121" s="465" t="s">
        <v>932</v>
      </c>
      <c r="C121" s="571" t="s">
        <v>3379</v>
      </c>
      <c r="D121" s="431">
        <v>0</v>
      </c>
      <c r="E121" s="431">
        <v>0</v>
      </c>
      <c r="F121" s="432" t="s">
        <v>2936</v>
      </c>
    </row>
    <row r="122" spans="1:6" ht="12.75" customHeight="1">
      <c r="A122" s="436" t="s">
        <v>3380</v>
      </c>
      <c r="B122" s="466" t="s">
        <v>3381</v>
      </c>
      <c r="C122" s="428"/>
      <c r="D122" s="431">
        <v>0</v>
      </c>
      <c r="E122" s="431">
        <v>0</v>
      </c>
      <c r="F122" s="432" t="s">
        <v>2936</v>
      </c>
    </row>
    <row r="123" spans="1:6" ht="12.75" customHeight="1">
      <c r="A123" s="436" t="s">
        <v>3382</v>
      </c>
      <c r="B123" s="466" t="s">
        <v>3383</v>
      </c>
      <c r="C123" s="428"/>
      <c r="D123" s="431">
        <v>0</v>
      </c>
      <c r="E123" s="431">
        <v>0</v>
      </c>
      <c r="F123" s="432" t="s">
        <v>2936</v>
      </c>
    </row>
    <row r="124" spans="1:6" ht="12.75" customHeight="1">
      <c r="A124" s="436" t="s">
        <v>3384</v>
      </c>
      <c r="B124" s="467" t="s">
        <v>3385</v>
      </c>
      <c r="C124" s="428"/>
      <c r="D124" s="431">
        <v>0</v>
      </c>
      <c r="E124" s="431">
        <v>0</v>
      </c>
      <c r="F124" s="432" t="s">
        <v>2936</v>
      </c>
    </row>
    <row r="125" spans="1:6" ht="12.75" customHeight="1">
      <c r="A125" s="436" t="s">
        <v>3386</v>
      </c>
      <c r="B125" s="467" t="s">
        <v>3387</v>
      </c>
      <c r="C125" s="428"/>
      <c r="D125" s="431">
        <v>0</v>
      </c>
      <c r="E125" s="431">
        <v>0</v>
      </c>
      <c r="F125" s="432" t="s">
        <v>2936</v>
      </c>
    </row>
    <row r="126" spans="1:6" ht="12.75" customHeight="1">
      <c r="A126" s="436" t="s">
        <v>3388</v>
      </c>
      <c r="B126" s="466" t="s">
        <v>3389</v>
      </c>
      <c r="C126" s="428"/>
      <c r="D126" s="431">
        <v>0</v>
      </c>
      <c r="E126" s="431">
        <v>0</v>
      </c>
      <c r="F126" s="432" t="s">
        <v>2936</v>
      </c>
    </row>
    <row r="127" spans="1:6" ht="27.75" customHeight="1">
      <c r="A127" s="426" t="s">
        <v>3390</v>
      </c>
      <c r="B127" s="465" t="s">
        <v>935</v>
      </c>
      <c r="C127" s="571" t="s">
        <v>3391</v>
      </c>
      <c r="D127" s="431">
        <v>0</v>
      </c>
      <c r="E127" s="431">
        <v>0</v>
      </c>
      <c r="F127" s="432" t="s">
        <v>2936</v>
      </c>
    </row>
    <row r="128" spans="1:6" ht="12.75" customHeight="1">
      <c r="A128" s="436" t="s">
        <v>3392</v>
      </c>
      <c r="B128" s="466" t="s">
        <v>3393</v>
      </c>
      <c r="C128" s="428"/>
      <c r="D128" s="431">
        <v>0</v>
      </c>
      <c r="E128" s="431">
        <v>0</v>
      </c>
      <c r="F128" s="432" t="s">
        <v>2936</v>
      </c>
    </row>
    <row r="129" spans="1:6" ht="12.75" customHeight="1">
      <c r="A129" s="436" t="s">
        <v>3394</v>
      </c>
      <c r="B129" s="466" t="s">
        <v>3395</v>
      </c>
      <c r="C129" s="428"/>
      <c r="D129" s="431">
        <v>0</v>
      </c>
      <c r="E129" s="431">
        <v>0</v>
      </c>
      <c r="F129" s="432" t="s">
        <v>2936</v>
      </c>
    </row>
    <row r="130" spans="1:6" ht="12.75" customHeight="1">
      <c r="A130" s="426" t="s">
        <v>1992</v>
      </c>
      <c r="B130" s="465" t="s">
        <v>938</v>
      </c>
      <c r="C130" s="571" t="s">
        <v>3396</v>
      </c>
      <c r="D130" s="431">
        <v>23233566.77</v>
      </c>
      <c r="E130" s="431">
        <f>SUM(E131)</f>
        <v>0</v>
      </c>
      <c r="F130" s="432" t="s">
        <v>2936</v>
      </c>
    </row>
    <row r="131" spans="1:6" ht="12.75" customHeight="1">
      <c r="A131" s="436" t="s">
        <v>1993</v>
      </c>
      <c r="B131" s="466" t="s">
        <v>1994</v>
      </c>
      <c r="C131" s="428"/>
      <c r="D131" s="431">
        <v>23233566.77</v>
      </c>
      <c r="E131" s="431">
        <v>0</v>
      </c>
      <c r="F131" s="432" t="s">
        <v>2936</v>
      </c>
    </row>
    <row r="132" spans="1:6" ht="12.75" customHeight="1">
      <c r="A132" s="436"/>
      <c r="B132" s="468" t="s">
        <v>3397</v>
      </c>
      <c r="C132" s="428"/>
      <c r="D132" s="469">
        <v>150771552224.93997</v>
      </c>
      <c r="E132" s="425">
        <f>+E7+E30+E37+E45+E71+E89+E98</f>
        <v>0</v>
      </c>
      <c r="F132" s="432"/>
    </row>
    <row r="133" spans="1:6" ht="12.75" customHeight="1">
      <c r="A133" s="436"/>
      <c r="B133" s="466"/>
      <c r="C133" s="428"/>
      <c r="D133" s="464"/>
      <c r="E133" s="431"/>
      <c r="F133" s="432"/>
    </row>
    <row r="134" spans="1:6" ht="12.75" customHeight="1">
      <c r="A134" s="436"/>
      <c r="B134" s="466"/>
      <c r="C134" s="428"/>
      <c r="D134" s="464"/>
      <c r="E134" s="431"/>
      <c r="F134" s="432"/>
    </row>
    <row r="135" spans="1:6" ht="12.75" customHeight="1">
      <c r="A135" s="446" t="s">
        <v>3398</v>
      </c>
      <c r="B135" s="463" t="s">
        <v>3399</v>
      </c>
      <c r="C135" s="428"/>
      <c r="D135" s="431">
        <v>132172598619.06</v>
      </c>
      <c r="E135" s="431">
        <v>0</v>
      </c>
      <c r="F135" s="432" t="s">
        <v>2936</v>
      </c>
    </row>
    <row r="136" spans="1:6" ht="12.75" customHeight="1">
      <c r="A136" s="426" t="s">
        <v>2006</v>
      </c>
      <c r="B136" s="465" t="s">
        <v>2007</v>
      </c>
      <c r="C136" s="428"/>
      <c r="D136" s="431">
        <v>129093457599.75</v>
      </c>
      <c r="E136" s="431">
        <v>0</v>
      </c>
      <c r="F136" s="432" t="s">
        <v>2936</v>
      </c>
    </row>
    <row r="137" spans="1:6" ht="12.75" customHeight="1">
      <c r="A137" s="426" t="s">
        <v>2008</v>
      </c>
      <c r="B137" s="465" t="s">
        <v>2009</v>
      </c>
      <c r="C137" s="571" t="s">
        <v>3400</v>
      </c>
      <c r="D137" s="431">
        <v>118808965012.69</v>
      </c>
      <c r="E137" s="431">
        <v>0</v>
      </c>
      <c r="F137" s="432" t="s">
        <v>2936</v>
      </c>
    </row>
    <row r="138" spans="1:6" ht="12.75" customHeight="1">
      <c r="A138" s="436" t="s">
        <v>2010</v>
      </c>
      <c r="B138" s="466" t="s">
        <v>2011</v>
      </c>
      <c r="C138" s="428"/>
      <c r="D138" s="431">
        <v>40643403436.410004</v>
      </c>
      <c r="E138" s="431">
        <v>0</v>
      </c>
      <c r="F138" s="432" t="s">
        <v>2936</v>
      </c>
    </row>
    <row r="139" spans="1:6" ht="12.75" customHeight="1">
      <c r="A139" s="436" t="s">
        <v>2038</v>
      </c>
      <c r="B139" s="466" t="s">
        <v>2039</v>
      </c>
      <c r="C139" s="428"/>
      <c r="D139" s="431">
        <v>1860393860.0799999</v>
      </c>
      <c r="E139" s="431">
        <v>0</v>
      </c>
      <c r="F139" s="432" t="s">
        <v>2936</v>
      </c>
    </row>
    <row r="140" spans="1:6" ht="12.75" customHeight="1">
      <c r="A140" s="436" t="s">
        <v>2065</v>
      </c>
      <c r="B140" s="466" t="s">
        <v>2066</v>
      </c>
      <c r="C140" s="428"/>
      <c r="D140" s="431">
        <v>47867007763.82</v>
      </c>
      <c r="E140" s="431">
        <v>0</v>
      </c>
      <c r="F140" s="432" t="s">
        <v>2936</v>
      </c>
    </row>
    <row r="141" spans="1:6" ht="12.75" customHeight="1">
      <c r="A141" s="436" t="s">
        <v>2094</v>
      </c>
      <c r="B141" s="466" t="s">
        <v>3401</v>
      </c>
      <c r="C141" s="428"/>
      <c r="D141" s="431">
        <v>9332365767.7999992</v>
      </c>
      <c r="E141" s="431">
        <v>0</v>
      </c>
      <c r="F141" s="432" t="s">
        <v>2936</v>
      </c>
    </row>
    <row r="142" spans="1:6" ht="27" customHeight="1">
      <c r="A142" s="436" t="s">
        <v>2109</v>
      </c>
      <c r="B142" s="466" t="s">
        <v>3402</v>
      </c>
      <c r="C142" s="428"/>
      <c r="D142" s="431">
        <v>19105794184.580002</v>
      </c>
      <c r="E142" s="431">
        <v>0</v>
      </c>
      <c r="F142" s="432" t="s">
        <v>2936</v>
      </c>
    </row>
    <row r="143" spans="1:6" ht="12.75" customHeight="1">
      <c r="A143" s="436" t="s">
        <v>3403</v>
      </c>
      <c r="B143" s="466" t="s">
        <v>3404</v>
      </c>
      <c r="C143" s="428"/>
      <c r="D143" s="431">
        <v>0</v>
      </c>
      <c r="E143" s="431">
        <v>0</v>
      </c>
      <c r="F143" s="432" t="s">
        <v>2936</v>
      </c>
    </row>
    <row r="144" spans="1:6" ht="12.75" customHeight="1">
      <c r="A144" s="470" t="s">
        <v>3405</v>
      </c>
      <c r="B144" s="467" t="s">
        <v>3406</v>
      </c>
      <c r="C144" s="428"/>
      <c r="D144" s="431">
        <v>0</v>
      </c>
      <c r="E144" s="431">
        <v>0</v>
      </c>
      <c r="F144" s="432" t="s">
        <v>2936</v>
      </c>
    </row>
    <row r="145" spans="1:6" ht="12.75" customHeight="1">
      <c r="A145" s="436" t="s">
        <v>3407</v>
      </c>
      <c r="B145" s="466" t="s">
        <v>3408</v>
      </c>
      <c r="C145" s="428"/>
      <c r="D145" s="431">
        <v>0</v>
      </c>
      <c r="E145" s="431">
        <v>0</v>
      </c>
      <c r="F145" s="432" t="s">
        <v>2936</v>
      </c>
    </row>
    <row r="146" spans="1:6" ht="12.75" customHeight="1">
      <c r="A146" s="426" t="s">
        <v>2135</v>
      </c>
      <c r="B146" s="465" t="s">
        <v>2136</v>
      </c>
      <c r="C146" s="571" t="s">
        <v>3409</v>
      </c>
      <c r="D146" s="431">
        <v>6005610503.7300005</v>
      </c>
      <c r="E146" s="471">
        <v>0</v>
      </c>
      <c r="F146" s="432" t="s">
        <v>2936</v>
      </c>
    </row>
    <row r="147" spans="1:6" ht="12.75" customHeight="1">
      <c r="A147" s="436" t="s">
        <v>2137</v>
      </c>
      <c r="B147" s="466" t="s">
        <v>910</v>
      </c>
      <c r="C147" s="428"/>
      <c r="D147" s="431">
        <v>1946511077.74</v>
      </c>
      <c r="E147" s="431">
        <v>0</v>
      </c>
      <c r="F147" s="432" t="s">
        <v>2936</v>
      </c>
    </row>
    <row r="148" spans="1:6" ht="12.75" customHeight="1">
      <c r="A148" s="436" t="s">
        <v>2168</v>
      </c>
      <c r="B148" s="466" t="s">
        <v>2169</v>
      </c>
      <c r="C148" s="428"/>
      <c r="D148" s="431">
        <v>1158317390.9400001</v>
      </c>
      <c r="E148" s="431">
        <v>0</v>
      </c>
      <c r="F148" s="432" t="s">
        <v>2936</v>
      </c>
    </row>
    <row r="149" spans="1:6" ht="12.75" customHeight="1">
      <c r="A149" s="436" t="s">
        <v>2204</v>
      </c>
      <c r="B149" s="466" t="s">
        <v>2205</v>
      </c>
      <c r="C149" s="428"/>
      <c r="D149" s="431">
        <v>84135197.629999995</v>
      </c>
      <c r="E149" s="431">
        <v>0</v>
      </c>
      <c r="F149" s="432" t="s">
        <v>2936</v>
      </c>
    </row>
    <row r="150" spans="1:6" ht="12.75" customHeight="1">
      <c r="A150" s="436" t="s">
        <v>2237</v>
      </c>
      <c r="B150" s="466" t="s">
        <v>2238</v>
      </c>
      <c r="C150" s="428"/>
      <c r="D150" s="431">
        <v>1302385890.77</v>
      </c>
      <c r="E150" s="431">
        <v>0</v>
      </c>
      <c r="F150" s="432" t="s">
        <v>2936</v>
      </c>
    </row>
    <row r="151" spans="1:6" ht="12.75" customHeight="1">
      <c r="A151" s="436" t="s">
        <v>2274</v>
      </c>
      <c r="B151" s="466" t="s">
        <v>2275</v>
      </c>
      <c r="C151" s="428"/>
      <c r="D151" s="431">
        <v>416636423.58999997</v>
      </c>
      <c r="E151" s="431">
        <v>0</v>
      </c>
      <c r="F151" s="432" t="s">
        <v>2936</v>
      </c>
    </row>
    <row r="152" spans="1:6" ht="12.75" customHeight="1">
      <c r="A152" s="436" t="s">
        <v>2300</v>
      </c>
      <c r="B152" s="466" t="s">
        <v>3410</v>
      </c>
      <c r="C152" s="428"/>
      <c r="D152" s="431">
        <v>449926054.99000001</v>
      </c>
      <c r="E152" s="431">
        <v>0</v>
      </c>
      <c r="F152" s="432" t="s">
        <v>2936</v>
      </c>
    </row>
    <row r="153" spans="1:6" ht="12.75" customHeight="1">
      <c r="A153" s="436" t="s">
        <v>2329</v>
      </c>
      <c r="B153" s="466" t="s">
        <v>2330</v>
      </c>
      <c r="C153" s="428"/>
      <c r="D153" s="431">
        <v>53767005.68</v>
      </c>
      <c r="E153" s="431">
        <v>0</v>
      </c>
      <c r="F153" s="432" t="s">
        <v>2936</v>
      </c>
    </row>
    <row r="154" spans="1:6" ht="12.75" customHeight="1">
      <c r="A154" s="436" t="s">
        <v>2343</v>
      </c>
      <c r="B154" s="466" t="s">
        <v>2344</v>
      </c>
      <c r="C154" s="428"/>
      <c r="D154" s="431">
        <v>593931462.38999999</v>
      </c>
      <c r="E154" s="431">
        <v>0</v>
      </c>
      <c r="F154" s="432" t="s">
        <v>2936</v>
      </c>
    </row>
    <row r="155" spans="1:6" ht="12.75" customHeight="1">
      <c r="A155" s="436" t="s">
        <v>3411</v>
      </c>
      <c r="B155" s="466" t="s">
        <v>3412</v>
      </c>
      <c r="C155" s="428"/>
      <c r="D155" s="431">
        <v>0</v>
      </c>
      <c r="E155" s="431">
        <v>0</v>
      </c>
      <c r="F155" s="432" t="s">
        <v>2936</v>
      </c>
    </row>
    <row r="156" spans="1:6" ht="12.75" customHeight="1">
      <c r="A156" s="426" t="s">
        <v>2394</v>
      </c>
      <c r="B156" s="465" t="s">
        <v>2395</v>
      </c>
      <c r="C156" s="571" t="s">
        <v>3413</v>
      </c>
      <c r="D156" s="431">
        <v>1269301891.8099999</v>
      </c>
      <c r="E156" s="431">
        <v>0</v>
      </c>
      <c r="F156" s="432" t="s">
        <v>2936</v>
      </c>
    </row>
    <row r="157" spans="1:6" ht="12.75" customHeight="1">
      <c r="A157" s="436" t="s">
        <v>2396</v>
      </c>
      <c r="B157" s="466" t="s">
        <v>1156</v>
      </c>
      <c r="C157" s="428"/>
      <c r="D157" s="431">
        <v>475059529.5</v>
      </c>
      <c r="E157" s="431">
        <v>0</v>
      </c>
      <c r="F157" s="432" t="s">
        <v>2936</v>
      </c>
    </row>
    <row r="158" spans="1:6" ht="12.75" customHeight="1">
      <c r="A158" s="436" t="s">
        <v>2418</v>
      </c>
      <c r="B158" s="466" t="s">
        <v>2419</v>
      </c>
      <c r="C158" s="428"/>
      <c r="D158" s="431">
        <v>111190944.48</v>
      </c>
      <c r="E158" s="431">
        <v>0</v>
      </c>
      <c r="F158" s="432" t="s">
        <v>2936</v>
      </c>
    </row>
    <row r="159" spans="1:6" ht="13.5" customHeight="1">
      <c r="A159" s="436" t="s">
        <v>2426</v>
      </c>
      <c r="B159" s="466" t="s">
        <v>3414</v>
      </c>
      <c r="C159" s="428"/>
      <c r="D159" s="431">
        <v>103299920.55</v>
      </c>
      <c r="E159" s="431">
        <v>0</v>
      </c>
      <c r="F159" s="432" t="s">
        <v>2936</v>
      </c>
    </row>
    <row r="160" spans="1:6" ht="12.75" customHeight="1">
      <c r="A160" s="436" t="s">
        <v>2470</v>
      </c>
      <c r="B160" s="466" t="s">
        <v>1186</v>
      </c>
      <c r="C160" s="428"/>
      <c r="D160" s="431">
        <v>116030402.37</v>
      </c>
      <c r="E160" s="431">
        <v>0</v>
      </c>
      <c r="F160" s="432" t="s">
        <v>2936</v>
      </c>
    </row>
    <row r="161" spans="1:6" ht="12.75" customHeight="1">
      <c r="A161" s="436" t="s">
        <v>2483</v>
      </c>
      <c r="B161" s="466" t="s">
        <v>3415</v>
      </c>
      <c r="C161" s="428"/>
      <c r="D161" s="431">
        <v>463721094.91000003</v>
      </c>
      <c r="E161" s="431">
        <v>0</v>
      </c>
      <c r="F161" s="432" t="s">
        <v>2936</v>
      </c>
    </row>
    <row r="162" spans="1:6" ht="12.75" customHeight="1">
      <c r="A162" s="426" t="s">
        <v>2529</v>
      </c>
      <c r="B162" s="465" t="s">
        <v>947</v>
      </c>
      <c r="C162" s="571" t="s">
        <v>3416</v>
      </c>
      <c r="D162" s="431">
        <v>3008711167.2399998</v>
      </c>
      <c r="E162" s="431">
        <v>0</v>
      </c>
      <c r="F162" s="432" t="s">
        <v>2936</v>
      </c>
    </row>
    <row r="163" spans="1:6" ht="12.75" customHeight="1">
      <c r="A163" s="436" t="s">
        <v>2531</v>
      </c>
      <c r="B163" s="467" t="s">
        <v>2532</v>
      </c>
      <c r="C163" s="428"/>
      <c r="D163" s="431">
        <v>3008711167.2399998</v>
      </c>
      <c r="E163" s="431">
        <v>0</v>
      </c>
      <c r="F163" s="432" t="s">
        <v>2936</v>
      </c>
    </row>
    <row r="164" spans="1:6" ht="12.75" customHeight="1">
      <c r="A164" s="436" t="s">
        <v>3417</v>
      </c>
      <c r="B164" s="467" t="s">
        <v>3418</v>
      </c>
      <c r="C164" s="428"/>
      <c r="D164" s="431">
        <v>0</v>
      </c>
      <c r="E164" s="431">
        <v>0</v>
      </c>
      <c r="F164" s="432" t="s">
        <v>2936</v>
      </c>
    </row>
    <row r="165" spans="1:6" ht="12.75" customHeight="1">
      <c r="A165" s="426" t="s">
        <v>3419</v>
      </c>
      <c r="B165" s="465" t="s">
        <v>3420</v>
      </c>
      <c r="C165" s="571" t="s">
        <v>3421</v>
      </c>
      <c r="D165" s="431">
        <v>0</v>
      </c>
      <c r="E165" s="431">
        <v>0</v>
      </c>
      <c r="F165" s="432" t="s">
        <v>2936</v>
      </c>
    </row>
    <row r="166" spans="1:6" ht="12.75" customHeight="1">
      <c r="A166" s="436" t="s">
        <v>3422</v>
      </c>
      <c r="B166" s="467" t="s">
        <v>3423</v>
      </c>
      <c r="C166" s="428"/>
      <c r="D166" s="431">
        <v>0</v>
      </c>
      <c r="E166" s="431">
        <v>0</v>
      </c>
      <c r="F166" s="432" t="s">
        <v>2936</v>
      </c>
    </row>
    <row r="167" spans="1:6" ht="12.75" customHeight="1">
      <c r="A167" s="436" t="s">
        <v>3424</v>
      </c>
      <c r="B167" s="467" t="s">
        <v>3425</v>
      </c>
      <c r="C167" s="428"/>
      <c r="D167" s="431">
        <v>0</v>
      </c>
      <c r="E167" s="431">
        <v>0</v>
      </c>
      <c r="F167" s="432" t="s">
        <v>2936</v>
      </c>
    </row>
    <row r="168" spans="1:6" ht="12.75" customHeight="1">
      <c r="A168" s="426" t="s">
        <v>3426</v>
      </c>
      <c r="B168" s="465" t="s">
        <v>951</v>
      </c>
      <c r="C168" s="571" t="s">
        <v>3427</v>
      </c>
      <c r="D168" s="431">
        <v>0</v>
      </c>
      <c r="E168" s="431">
        <v>0</v>
      </c>
      <c r="F168" s="432" t="s">
        <v>2936</v>
      </c>
    </row>
    <row r="169" spans="1:6" ht="32.25" customHeight="1">
      <c r="A169" s="436" t="s">
        <v>3428</v>
      </c>
      <c r="B169" s="466" t="s">
        <v>3429</v>
      </c>
      <c r="C169" s="428"/>
      <c r="D169" s="431">
        <v>0</v>
      </c>
      <c r="E169" s="431">
        <v>0</v>
      </c>
      <c r="F169" s="432" t="s">
        <v>2936</v>
      </c>
    </row>
    <row r="170" spans="1:6" ht="12.75" customHeight="1">
      <c r="A170" s="436" t="s">
        <v>3430</v>
      </c>
      <c r="B170" s="466" t="s">
        <v>3431</v>
      </c>
      <c r="C170" s="428"/>
      <c r="D170" s="431">
        <v>0</v>
      </c>
      <c r="E170" s="431">
        <v>0</v>
      </c>
      <c r="F170" s="432" t="s">
        <v>2936</v>
      </c>
    </row>
    <row r="171" spans="1:6" ht="28.5" customHeight="1">
      <c r="A171" s="436" t="s">
        <v>3432</v>
      </c>
      <c r="B171" s="466" t="s">
        <v>3433</v>
      </c>
      <c r="C171" s="428"/>
      <c r="D171" s="431">
        <v>0</v>
      </c>
      <c r="E171" s="431">
        <v>0</v>
      </c>
      <c r="F171" s="432" t="s">
        <v>2936</v>
      </c>
    </row>
    <row r="172" spans="1:6" ht="12.75" customHeight="1">
      <c r="A172" s="426" t="s">
        <v>2899</v>
      </c>
      <c r="B172" s="465" t="s">
        <v>954</v>
      </c>
      <c r="C172" s="571" t="s">
        <v>3434</v>
      </c>
      <c r="D172" s="431">
        <v>869024.28</v>
      </c>
      <c r="E172" s="431">
        <v>0</v>
      </c>
      <c r="F172" s="432" t="s">
        <v>2936</v>
      </c>
    </row>
    <row r="173" spans="1:6" ht="12.75" customHeight="1">
      <c r="A173" s="436" t="s">
        <v>3435</v>
      </c>
      <c r="B173" s="467" t="s">
        <v>3436</v>
      </c>
      <c r="C173" s="428"/>
      <c r="D173" s="431">
        <v>0</v>
      </c>
      <c r="E173" s="431">
        <v>0</v>
      </c>
      <c r="F173" s="432" t="s">
        <v>2936</v>
      </c>
    </row>
    <row r="174" spans="1:6" ht="12.75" customHeight="1">
      <c r="A174" s="436" t="s">
        <v>2901</v>
      </c>
      <c r="B174" s="467" t="s">
        <v>2902</v>
      </c>
      <c r="C174" s="428"/>
      <c r="D174" s="431">
        <v>869024.28</v>
      </c>
      <c r="E174" s="431">
        <v>0</v>
      </c>
      <c r="F174" s="432" t="s">
        <v>2936</v>
      </c>
    </row>
    <row r="175" spans="1:6" ht="12.75" customHeight="1">
      <c r="A175" s="426" t="s">
        <v>3437</v>
      </c>
      <c r="B175" s="465" t="s">
        <v>956</v>
      </c>
      <c r="C175" s="571" t="s">
        <v>3438</v>
      </c>
      <c r="D175" s="431">
        <v>0</v>
      </c>
      <c r="E175" s="431">
        <v>0</v>
      </c>
      <c r="F175" s="432" t="s">
        <v>2936</v>
      </c>
    </row>
    <row r="176" spans="1:6" ht="12.75" customHeight="1">
      <c r="A176" s="436" t="s">
        <v>3439</v>
      </c>
      <c r="B176" s="466" t="s">
        <v>3440</v>
      </c>
      <c r="C176" s="428"/>
      <c r="D176" s="431">
        <v>0</v>
      </c>
      <c r="E176" s="431">
        <v>0</v>
      </c>
      <c r="F176" s="432" t="s">
        <v>2936</v>
      </c>
    </row>
    <row r="177" spans="1:6" ht="12.75" customHeight="1">
      <c r="A177" s="436" t="s">
        <v>3441</v>
      </c>
      <c r="B177" s="466" t="s">
        <v>3442</v>
      </c>
      <c r="C177" s="428"/>
      <c r="D177" s="431">
        <v>0</v>
      </c>
      <c r="E177" s="431">
        <v>0</v>
      </c>
      <c r="F177" s="432" t="s">
        <v>2936</v>
      </c>
    </row>
    <row r="178" spans="1:6" ht="12.75" customHeight="1">
      <c r="A178" s="436" t="s">
        <v>3443</v>
      </c>
      <c r="B178" s="467" t="s">
        <v>3444</v>
      </c>
      <c r="C178" s="428"/>
      <c r="D178" s="431">
        <v>0</v>
      </c>
      <c r="E178" s="431">
        <v>0</v>
      </c>
      <c r="F178" s="432" t="s">
        <v>2936</v>
      </c>
    </row>
    <row r="179" spans="1:6" ht="12.75" customHeight="1">
      <c r="A179" s="436" t="s">
        <v>3445</v>
      </c>
      <c r="B179" s="467" t="s">
        <v>3446</v>
      </c>
      <c r="C179" s="428"/>
      <c r="D179" s="431">
        <v>0</v>
      </c>
      <c r="E179" s="431">
        <v>0</v>
      </c>
      <c r="F179" s="432" t="s">
        <v>2936</v>
      </c>
    </row>
    <row r="180" spans="1:6" ht="12.75" customHeight="1">
      <c r="A180" s="436" t="s">
        <v>3447</v>
      </c>
      <c r="B180" s="467" t="s">
        <v>3448</v>
      </c>
      <c r="C180" s="428"/>
      <c r="D180" s="431">
        <v>0</v>
      </c>
      <c r="E180" s="431">
        <v>0</v>
      </c>
      <c r="F180" s="432" t="s">
        <v>2936</v>
      </c>
    </row>
    <row r="181" spans="1:6" ht="12.75" customHeight="1">
      <c r="A181" s="436" t="s">
        <v>3449</v>
      </c>
      <c r="B181" s="466" t="s">
        <v>3450</v>
      </c>
      <c r="C181" s="428"/>
      <c r="D181" s="431">
        <v>0</v>
      </c>
      <c r="E181" s="431">
        <v>0</v>
      </c>
      <c r="F181" s="432" t="s">
        <v>2936</v>
      </c>
    </row>
    <row r="182" spans="1:6" ht="12.75" customHeight="1">
      <c r="A182" s="426" t="s">
        <v>3451</v>
      </c>
      <c r="B182" s="465" t="s">
        <v>3452</v>
      </c>
      <c r="C182" s="428"/>
      <c r="D182" s="431">
        <v>0</v>
      </c>
      <c r="E182" s="431">
        <v>0</v>
      </c>
      <c r="F182" s="432" t="s">
        <v>2936</v>
      </c>
    </row>
    <row r="183" spans="1:6" ht="12.75" customHeight="1">
      <c r="A183" s="426" t="s">
        <v>3453</v>
      </c>
      <c r="B183" s="465" t="s">
        <v>959</v>
      </c>
      <c r="C183" s="571" t="s">
        <v>3454</v>
      </c>
      <c r="D183" s="431">
        <v>0</v>
      </c>
      <c r="E183" s="431">
        <v>0</v>
      </c>
      <c r="F183" s="432" t="s">
        <v>2936</v>
      </c>
    </row>
    <row r="184" spans="1:6" ht="12.75" customHeight="1">
      <c r="A184" s="436" t="s">
        <v>3455</v>
      </c>
      <c r="B184" s="466" t="s">
        <v>3456</v>
      </c>
      <c r="C184" s="428"/>
      <c r="D184" s="431">
        <v>0</v>
      </c>
      <c r="E184" s="431">
        <v>0</v>
      </c>
      <c r="F184" s="432" t="s">
        <v>2936</v>
      </c>
    </row>
    <row r="185" spans="1:6" ht="12.75" customHeight="1">
      <c r="A185" s="436" t="s">
        <v>3457</v>
      </c>
      <c r="B185" s="466" t="s">
        <v>3458</v>
      </c>
      <c r="C185" s="428"/>
      <c r="D185" s="431">
        <v>0</v>
      </c>
      <c r="E185" s="431">
        <v>0</v>
      </c>
      <c r="F185" s="432" t="s">
        <v>2936</v>
      </c>
    </row>
    <row r="186" spans="1:6" ht="12.75" customHeight="1">
      <c r="A186" s="436" t="s">
        <v>3459</v>
      </c>
      <c r="B186" s="466" t="s">
        <v>3460</v>
      </c>
      <c r="C186" s="428"/>
      <c r="D186" s="431">
        <v>0</v>
      </c>
      <c r="E186" s="431">
        <v>0</v>
      </c>
      <c r="F186" s="432" t="s">
        <v>2936</v>
      </c>
    </row>
    <row r="187" spans="1:6" ht="12.75" customHeight="1">
      <c r="A187" s="436" t="s">
        <v>3461</v>
      </c>
      <c r="B187" s="466" t="s">
        <v>3462</v>
      </c>
      <c r="C187" s="428"/>
      <c r="D187" s="431">
        <v>0</v>
      </c>
      <c r="E187" s="431">
        <v>0</v>
      </c>
      <c r="F187" s="432" t="s">
        <v>2936</v>
      </c>
    </row>
    <row r="188" spans="1:6" ht="12.75" customHeight="1">
      <c r="A188" s="426" t="s">
        <v>3463</v>
      </c>
      <c r="B188" s="465" t="s">
        <v>962</v>
      </c>
      <c r="C188" s="571" t="s">
        <v>3464</v>
      </c>
      <c r="D188" s="431">
        <v>0</v>
      </c>
      <c r="E188" s="431">
        <v>0</v>
      </c>
      <c r="F188" s="432" t="s">
        <v>2936</v>
      </c>
    </row>
    <row r="189" spans="1:6" ht="12.75" customHeight="1">
      <c r="A189" s="436" t="s">
        <v>3465</v>
      </c>
      <c r="B189" s="466" t="s">
        <v>3466</v>
      </c>
      <c r="C189" s="428"/>
      <c r="D189" s="431">
        <v>0</v>
      </c>
      <c r="E189" s="431">
        <v>0</v>
      </c>
      <c r="F189" s="432" t="s">
        <v>2936</v>
      </c>
    </row>
    <row r="190" spans="1:6" ht="12.75" customHeight="1">
      <c r="A190" s="436" t="s">
        <v>3467</v>
      </c>
      <c r="B190" s="467" t="s">
        <v>3468</v>
      </c>
      <c r="C190" s="428"/>
      <c r="D190" s="431">
        <v>0</v>
      </c>
      <c r="E190" s="431">
        <v>0</v>
      </c>
      <c r="F190" s="432" t="s">
        <v>2936</v>
      </c>
    </row>
    <row r="191" spans="1:6" ht="12.75" customHeight="1">
      <c r="A191" s="436" t="s">
        <v>3469</v>
      </c>
      <c r="B191" s="466" t="s">
        <v>3470</v>
      </c>
      <c r="C191" s="428"/>
      <c r="D191" s="431">
        <v>0</v>
      </c>
      <c r="E191" s="431">
        <v>0</v>
      </c>
      <c r="F191" s="432" t="s">
        <v>2936</v>
      </c>
    </row>
    <row r="192" spans="1:6" ht="12.75" customHeight="1">
      <c r="A192" s="436" t="s">
        <v>3471</v>
      </c>
      <c r="B192" s="466" t="s">
        <v>3472</v>
      </c>
      <c r="C192" s="428"/>
      <c r="D192" s="431">
        <v>0</v>
      </c>
      <c r="E192" s="431">
        <v>0</v>
      </c>
      <c r="F192" s="432" t="s">
        <v>2936</v>
      </c>
    </row>
    <row r="193" spans="1:6" ht="12.75" customHeight="1">
      <c r="A193" s="436" t="s">
        <v>3473</v>
      </c>
      <c r="B193" s="466" t="s">
        <v>3474</v>
      </c>
      <c r="C193" s="428"/>
      <c r="D193" s="431">
        <v>0</v>
      </c>
      <c r="E193" s="431">
        <v>0</v>
      </c>
      <c r="F193" s="432" t="s">
        <v>2936</v>
      </c>
    </row>
    <row r="194" spans="1:6" ht="12.75" customHeight="1">
      <c r="A194" s="426" t="s">
        <v>3475</v>
      </c>
      <c r="B194" s="465" t="s">
        <v>3476</v>
      </c>
      <c r="C194" s="428"/>
      <c r="D194" s="431">
        <v>0</v>
      </c>
      <c r="E194" s="431">
        <v>0</v>
      </c>
      <c r="F194" s="432" t="s">
        <v>2936</v>
      </c>
    </row>
    <row r="195" spans="1:6" ht="12.75" customHeight="1">
      <c r="A195" s="426" t="s">
        <v>3477</v>
      </c>
      <c r="B195" s="465" t="s">
        <v>964</v>
      </c>
      <c r="C195" s="571" t="s">
        <v>3478</v>
      </c>
      <c r="D195" s="431">
        <v>0</v>
      </c>
      <c r="E195" s="431">
        <v>0</v>
      </c>
      <c r="F195" s="432" t="s">
        <v>2936</v>
      </c>
    </row>
    <row r="196" spans="1:6" ht="12.75" customHeight="1">
      <c r="A196" s="436" t="s">
        <v>3479</v>
      </c>
      <c r="B196" s="466" t="s">
        <v>3480</v>
      </c>
      <c r="C196" s="428"/>
      <c r="D196" s="431">
        <v>0</v>
      </c>
      <c r="E196" s="431">
        <v>0</v>
      </c>
      <c r="F196" s="432" t="s">
        <v>2936</v>
      </c>
    </row>
    <row r="197" spans="1:6" ht="12.75" customHeight="1">
      <c r="A197" s="436" t="s">
        <v>3481</v>
      </c>
      <c r="B197" s="466" t="s">
        <v>3482</v>
      </c>
      <c r="C197" s="428"/>
      <c r="D197" s="431">
        <v>0</v>
      </c>
      <c r="E197" s="431">
        <v>0</v>
      </c>
      <c r="F197" s="432" t="s">
        <v>2936</v>
      </c>
    </row>
    <row r="198" spans="1:6" ht="12.75" customHeight="1">
      <c r="A198" s="426" t="s">
        <v>3483</v>
      </c>
      <c r="B198" s="465" t="s">
        <v>967</v>
      </c>
      <c r="C198" s="571" t="s">
        <v>3484</v>
      </c>
      <c r="D198" s="431">
        <v>0</v>
      </c>
      <c r="E198" s="431">
        <v>0</v>
      </c>
      <c r="F198" s="432" t="s">
        <v>2936</v>
      </c>
    </row>
    <row r="199" spans="1:6" ht="29.25" customHeight="1">
      <c r="A199" s="436" t="s">
        <v>3485</v>
      </c>
      <c r="B199" s="466" t="s">
        <v>3486</v>
      </c>
      <c r="C199" s="428"/>
      <c r="D199" s="431">
        <v>0</v>
      </c>
      <c r="E199" s="431">
        <v>0</v>
      </c>
      <c r="F199" s="432" t="s">
        <v>2936</v>
      </c>
    </row>
    <row r="200" spans="1:6" ht="12.75" customHeight="1">
      <c r="A200" s="436" t="s">
        <v>3487</v>
      </c>
      <c r="B200" s="466" t="s">
        <v>3488</v>
      </c>
      <c r="C200" s="428"/>
      <c r="D200" s="431">
        <v>0</v>
      </c>
      <c r="E200" s="431">
        <v>0</v>
      </c>
      <c r="F200" s="432" t="s">
        <v>2936</v>
      </c>
    </row>
    <row r="201" spans="1:6" ht="12.75" customHeight="1">
      <c r="A201" s="426" t="s">
        <v>3489</v>
      </c>
      <c r="B201" s="465" t="s">
        <v>970</v>
      </c>
      <c r="C201" s="571" t="s">
        <v>3490</v>
      </c>
      <c r="D201" s="431">
        <v>0</v>
      </c>
      <c r="E201" s="431">
        <v>0</v>
      </c>
      <c r="F201" s="432" t="s">
        <v>2936</v>
      </c>
    </row>
    <row r="202" spans="1:6" ht="12.75" customHeight="1">
      <c r="A202" s="436" t="s">
        <v>3491</v>
      </c>
      <c r="B202" s="466" t="s">
        <v>3492</v>
      </c>
      <c r="C202" s="428"/>
      <c r="D202" s="431">
        <v>0</v>
      </c>
      <c r="E202" s="431">
        <v>0</v>
      </c>
      <c r="F202" s="432" t="s">
        <v>2936</v>
      </c>
    </row>
    <row r="203" spans="1:6" ht="18.75" customHeight="1">
      <c r="A203" s="436" t="s">
        <v>3493</v>
      </c>
      <c r="B203" s="466" t="s">
        <v>3494</v>
      </c>
      <c r="C203" s="428"/>
      <c r="D203" s="431">
        <v>0</v>
      </c>
      <c r="E203" s="431">
        <v>0</v>
      </c>
      <c r="F203" s="432" t="s">
        <v>2936</v>
      </c>
    </row>
    <row r="204" spans="1:6" ht="12.75" customHeight="1">
      <c r="A204" s="436" t="s">
        <v>3495</v>
      </c>
      <c r="B204" s="466" t="s">
        <v>3496</v>
      </c>
      <c r="C204" s="428"/>
      <c r="D204" s="431">
        <v>0</v>
      </c>
      <c r="E204" s="431">
        <v>0</v>
      </c>
      <c r="F204" s="432" t="s">
        <v>2936</v>
      </c>
    </row>
    <row r="205" spans="1:6" ht="12.75" customHeight="1">
      <c r="A205" s="436" t="s">
        <v>3497</v>
      </c>
      <c r="B205" s="466" t="s">
        <v>3498</v>
      </c>
      <c r="C205" s="428"/>
      <c r="D205" s="431">
        <v>0</v>
      </c>
      <c r="E205" s="431">
        <v>0</v>
      </c>
      <c r="F205" s="432" t="s">
        <v>2936</v>
      </c>
    </row>
    <row r="206" spans="1:6" ht="16.5" customHeight="1">
      <c r="A206" s="436" t="s">
        <v>3499</v>
      </c>
      <c r="B206" s="466" t="s">
        <v>3500</v>
      </c>
      <c r="C206" s="428"/>
      <c r="D206" s="431">
        <v>0</v>
      </c>
      <c r="E206" s="431">
        <v>0</v>
      </c>
      <c r="F206" s="432" t="s">
        <v>2936</v>
      </c>
    </row>
    <row r="207" spans="1:6" ht="27" customHeight="1">
      <c r="A207" s="436" t="s">
        <v>3501</v>
      </c>
      <c r="B207" s="466" t="s">
        <v>3502</v>
      </c>
      <c r="C207" s="428"/>
      <c r="D207" s="431">
        <v>0</v>
      </c>
      <c r="E207" s="431">
        <v>0</v>
      </c>
      <c r="F207" s="432" t="s">
        <v>2936</v>
      </c>
    </row>
    <row r="208" spans="1:6" ht="12.75" customHeight="1">
      <c r="A208" s="436" t="s">
        <v>3503</v>
      </c>
      <c r="B208" s="466" t="s">
        <v>3504</v>
      </c>
      <c r="C208" s="428"/>
      <c r="D208" s="431">
        <v>0</v>
      </c>
      <c r="E208" s="431">
        <v>0</v>
      </c>
      <c r="F208" s="432" t="s">
        <v>2936</v>
      </c>
    </row>
    <row r="209" spans="1:6" ht="12.75" customHeight="1">
      <c r="A209" s="426" t="s">
        <v>2649</v>
      </c>
      <c r="B209" s="465" t="s">
        <v>1944</v>
      </c>
      <c r="C209" s="428"/>
      <c r="D209" s="431">
        <v>2881951076.8599997</v>
      </c>
      <c r="E209" s="431">
        <v>0</v>
      </c>
      <c r="F209" s="432" t="s">
        <v>2936</v>
      </c>
    </row>
    <row r="210" spans="1:6" ht="12.75" customHeight="1">
      <c r="A210" s="426" t="s">
        <v>2650</v>
      </c>
      <c r="B210" s="465" t="s">
        <v>1946</v>
      </c>
      <c r="C210" s="571" t="s">
        <v>3505</v>
      </c>
      <c r="D210" s="431">
        <v>2881951076.8599997</v>
      </c>
      <c r="E210" s="431">
        <v>0</v>
      </c>
      <c r="F210" s="432" t="s">
        <v>2936</v>
      </c>
    </row>
    <row r="211" spans="1:6" ht="12.75" customHeight="1">
      <c r="A211" s="436" t="s">
        <v>2651</v>
      </c>
      <c r="B211" s="467" t="s">
        <v>3506</v>
      </c>
      <c r="C211" s="428"/>
      <c r="D211" s="431">
        <v>2526674048.9099998</v>
      </c>
      <c r="E211" s="431">
        <v>0</v>
      </c>
      <c r="F211" s="432" t="s">
        <v>2936</v>
      </c>
    </row>
    <row r="212" spans="1:6" ht="12.75" customHeight="1">
      <c r="A212" s="436" t="s">
        <v>2681</v>
      </c>
      <c r="B212" s="466" t="s">
        <v>3507</v>
      </c>
      <c r="C212" s="428"/>
      <c r="D212" s="431">
        <v>328315470.24000001</v>
      </c>
      <c r="E212" s="431">
        <v>0</v>
      </c>
      <c r="F212" s="432" t="s">
        <v>2936</v>
      </c>
    </row>
    <row r="213" spans="1:6" ht="12.75" customHeight="1">
      <c r="A213" s="436" t="s">
        <v>2698</v>
      </c>
      <c r="B213" s="466" t="s">
        <v>3508</v>
      </c>
      <c r="C213" s="428"/>
      <c r="D213" s="431">
        <v>26961557.710000001</v>
      </c>
      <c r="E213" s="431">
        <v>0</v>
      </c>
      <c r="F213" s="432" t="s">
        <v>2936</v>
      </c>
    </row>
    <row r="214" spans="1:6" ht="12.75" customHeight="1">
      <c r="A214" s="426" t="s">
        <v>3509</v>
      </c>
      <c r="B214" s="465" t="s">
        <v>1960</v>
      </c>
      <c r="C214" s="571" t="s">
        <v>3510</v>
      </c>
      <c r="D214" s="431">
        <v>0</v>
      </c>
      <c r="E214" s="431">
        <v>0</v>
      </c>
      <c r="F214" s="432" t="s">
        <v>2936</v>
      </c>
    </row>
    <row r="215" spans="1:6" ht="12.75" customHeight="1">
      <c r="A215" s="436" t="s">
        <v>3511</v>
      </c>
      <c r="B215" s="467" t="s">
        <v>3512</v>
      </c>
      <c r="C215" s="428"/>
      <c r="D215" s="431">
        <v>0</v>
      </c>
      <c r="E215" s="431">
        <v>0</v>
      </c>
      <c r="F215" s="432" t="s">
        <v>2936</v>
      </c>
    </row>
    <row r="216" spans="1:6" ht="12.75" customHeight="1">
      <c r="A216" s="436" t="s">
        <v>3513</v>
      </c>
      <c r="B216" s="466" t="s">
        <v>3514</v>
      </c>
      <c r="C216" s="428"/>
      <c r="D216" s="431">
        <v>0</v>
      </c>
      <c r="E216" s="431">
        <v>0</v>
      </c>
      <c r="F216" s="432" t="s">
        <v>2936</v>
      </c>
    </row>
    <row r="217" spans="1:6" ht="12.75" customHeight="1">
      <c r="A217" s="436" t="s">
        <v>3515</v>
      </c>
      <c r="B217" s="466" t="s">
        <v>3516</v>
      </c>
      <c r="C217" s="428"/>
      <c r="D217" s="431">
        <v>0</v>
      </c>
      <c r="E217" s="431">
        <v>0</v>
      </c>
      <c r="F217" s="432" t="s">
        <v>2936</v>
      </c>
    </row>
    <row r="218" spans="1:6" ht="12.75" customHeight="1">
      <c r="A218" s="426" t="s">
        <v>2707</v>
      </c>
      <c r="B218" s="465" t="s">
        <v>2708</v>
      </c>
      <c r="C218" s="428"/>
      <c r="D218" s="431">
        <v>197189942.45000002</v>
      </c>
      <c r="E218" s="431">
        <v>0</v>
      </c>
      <c r="F218" s="432" t="s">
        <v>2936</v>
      </c>
    </row>
    <row r="219" spans="1:6" ht="14.25" customHeight="1">
      <c r="A219" s="426" t="s">
        <v>2709</v>
      </c>
      <c r="B219" s="465" t="s">
        <v>979</v>
      </c>
      <c r="C219" s="571" t="s">
        <v>3517</v>
      </c>
      <c r="D219" s="431">
        <v>6052957.1799999997</v>
      </c>
      <c r="E219" s="431">
        <v>0</v>
      </c>
      <c r="F219" s="432" t="s">
        <v>2936</v>
      </c>
    </row>
    <row r="220" spans="1:6" ht="12.75" customHeight="1">
      <c r="A220" s="436" t="s">
        <v>3518</v>
      </c>
      <c r="B220" s="466" t="s">
        <v>3519</v>
      </c>
      <c r="C220" s="428"/>
      <c r="D220" s="431">
        <v>0</v>
      </c>
      <c r="E220" s="431">
        <v>0</v>
      </c>
      <c r="F220" s="432" t="s">
        <v>2936</v>
      </c>
    </row>
    <row r="221" spans="1:6" ht="12.75" customHeight="1">
      <c r="A221" s="436" t="s">
        <v>2711</v>
      </c>
      <c r="B221" s="466" t="s">
        <v>3520</v>
      </c>
      <c r="C221" s="428"/>
      <c r="D221" s="431">
        <v>6052957.1799999997</v>
      </c>
      <c r="E221" s="431">
        <v>0</v>
      </c>
      <c r="F221" s="432" t="s">
        <v>2936</v>
      </c>
    </row>
    <row r="222" spans="1:6" ht="12.75" customHeight="1">
      <c r="A222" s="436" t="s">
        <v>3521</v>
      </c>
      <c r="B222" s="466" t="s">
        <v>3522</v>
      </c>
      <c r="C222" s="428"/>
      <c r="D222" s="431">
        <v>0</v>
      </c>
      <c r="E222" s="431">
        <v>0</v>
      </c>
      <c r="F222" s="432" t="s">
        <v>2936</v>
      </c>
    </row>
    <row r="223" spans="1:6" ht="12.75" customHeight="1">
      <c r="A223" s="436" t="s">
        <v>3523</v>
      </c>
      <c r="B223" s="466" t="s">
        <v>3524</v>
      </c>
      <c r="C223" s="428"/>
      <c r="D223" s="431">
        <v>0</v>
      </c>
      <c r="E223" s="431">
        <v>0</v>
      </c>
      <c r="F223" s="432" t="s">
        <v>2936</v>
      </c>
    </row>
    <row r="224" spans="1:6" ht="12.75" customHeight="1">
      <c r="A224" s="436" t="s">
        <v>3525</v>
      </c>
      <c r="B224" s="466" t="s">
        <v>3526</v>
      </c>
      <c r="C224" s="428"/>
      <c r="D224" s="431">
        <v>0</v>
      </c>
      <c r="E224" s="431">
        <v>0</v>
      </c>
      <c r="F224" s="432" t="s">
        <v>2936</v>
      </c>
    </row>
    <row r="225" spans="1:8" ht="12.75" customHeight="1">
      <c r="A225" s="436" t="s">
        <v>3527</v>
      </c>
      <c r="B225" s="466" t="s">
        <v>3528</v>
      </c>
      <c r="C225" s="428"/>
      <c r="D225" s="431">
        <v>0</v>
      </c>
      <c r="E225" s="431">
        <v>0</v>
      </c>
      <c r="F225" s="432" t="s">
        <v>2936</v>
      </c>
    </row>
    <row r="226" spans="1:8" ht="25.5" customHeight="1">
      <c r="A226" s="426" t="s">
        <v>3529</v>
      </c>
      <c r="B226" s="465" t="s">
        <v>981</v>
      </c>
      <c r="C226" s="571" t="s">
        <v>3530</v>
      </c>
      <c r="D226" s="431">
        <v>0</v>
      </c>
      <c r="E226" s="431">
        <v>0</v>
      </c>
      <c r="F226" s="432" t="s">
        <v>2936</v>
      </c>
    </row>
    <row r="227" spans="1:8" ht="12.75" customHeight="1">
      <c r="A227" s="436" t="s">
        <v>3531</v>
      </c>
      <c r="B227" s="466" t="s">
        <v>3532</v>
      </c>
      <c r="C227" s="428"/>
      <c r="D227" s="431">
        <v>0</v>
      </c>
      <c r="E227" s="431">
        <v>0</v>
      </c>
      <c r="F227" s="432" t="s">
        <v>2936</v>
      </c>
    </row>
    <row r="228" spans="1:8" ht="28.5" customHeight="1">
      <c r="A228" s="436" t="s">
        <v>3533</v>
      </c>
      <c r="B228" s="466" t="s">
        <v>3534</v>
      </c>
      <c r="C228" s="428"/>
      <c r="D228" s="431">
        <v>0</v>
      </c>
      <c r="E228" s="431">
        <v>0</v>
      </c>
      <c r="F228" s="432" t="s">
        <v>2936</v>
      </c>
    </row>
    <row r="229" spans="1:8" ht="12.75" customHeight="1">
      <c r="A229" s="426" t="s">
        <v>2731</v>
      </c>
      <c r="B229" s="465" t="s">
        <v>984</v>
      </c>
      <c r="C229" s="571" t="s">
        <v>3535</v>
      </c>
      <c r="D229" s="431">
        <v>191136985.27000001</v>
      </c>
      <c r="E229" s="431">
        <v>0</v>
      </c>
      <c r="F229" s="432" t="s">
        <v>2936</v>
      </c>
    </row>
    <row r="230" spans="1:8" ht="12.75" customHeight="1">
      <c r="A230" s="436" t="s">
        <v>2733</v>
      </c>
      <c r="B230" s="466" t="s">
        <v>2734</v>
      </c>
      <c r="C230" s="428"/>
      <c r="D230" s="431">
        <v>1485891</v>
      </c>
      <c r="E230" s="431">
        <v>0</v>
      </c>
      <c r="F230" s="432" t="s">
        <v>2936</v>
      </c>
    </row>
    <row r="231" spans="1:8" ht="12.75" customHeight="1">
      <c r="A231" s="436" t="s">
        <v>3536</v>
      </c>
      <c r="B231" s="466" t="s">
        <v>3537</v>
      </c>
      <c r="C231" s="428"/>
      <c r="D231" s="431">
        <v>0</v>
      </c>
      <c r="E231" s="431">
        <v>0</v>
      </c>
      <c r="F231" s="432" t="s">
        <v>2936</v>
      </c>
    </row>
    <row r="232" spans="1:8" ht="12.75" customHeight="1">
      <c r="A232" s="436" t="s">
        <v>2742</v>
      </c>
      <c r="B232" s="466" t="s">
        <v>2743</v>
      </c>
      <c r="C232" s="428"/>
      <c r="D232" s="431">
        <v>189651094.27000001</v>
      </c>
      <c r="E232" s="431">
        <v>0</v>
      </c>
      <c r="F232" s="432" t="s">
        <v>2936</v>
      </c>
    </row>
    <row r="233" spans="1:8" ht="12.75" customHeight="1">
      <c r="A233" s="422"/>
      <c r="B233" s="472" t="s">
        <v>3538</v>
      </c>
      <c r="C233" s="428"/>
      <c r="D233" s="473">
        <v>132172598619.06</v>
      </c>
      <c r="E233" s="473">
        <f>+E136+E182+E194+E209+E218</f>
        <v>0</v>
      </c>
      <c r="G233" s="550"/>
    </row>
    <row r="234" spans="1:8" ht="12.75" customHeight="1">
      <c r="A234" s="422"/>
      <c r="B234" s="468" t="s">
        <v>3539</v>
      </c>
      <c r="C234" s="428"/>
      <c r="D234" s="473">
        <v>18598953605.879974</v>
      </c>
      <c r="E234" s="473">
        <f>E132-E233</f>
        <v>0</v>
      </c>
      <c r="H234" s="474"/>
    </row>
    <row r="235" spans="1:8" ht="12.75" customHeight="1">
      <c r="B235" s="457"/>
      <c r="C235" s="459"/>
      <c r="D235" s="457"/>
      <c r="E235" s="457"/>
    </row>
    <row r="236" spans="1:8" ht="12.75" customHeight="1">
      <c r="B236" s="457"/>
      <c r="C236" s="459"/>
      <c r="D236" s="457"/>
      <c r="E236" s="457"/>
    </row>
    <row r="237" spans="1:8" ht="12.75" customHeight="1">
      <c r="B237" s="457"/>
      <c r="C237" s="459"/>
      <c r="D237" s="457"/>
      <c r="E237" s="457"/>
    </row>
    <row r="238" spans="1:8" ht="12.75" customHeight="1">
      <c r="B238" s="457"/>
      <c r="C238" s="459"/>
      <c r="D238" s="475">
        <v>18598953605.880005</v>
      </c>
      <c r="E238" s="475">
        <f>+[1]BalanceGeneral_Situacion!E183</f>
        <v>0</v>
      </c>
    </row>
    <row r="239" spans="1:8" ht="12.75" customHeight="1">
      <c r="B239" s="457"/>
      <c r="C239" s="459"/>
      <c r="D239" s="475">
        <f>+D234-D238</f>
        <v>-3.0517578125E-5</v>
      </c>
      <c r="E239" s="475">
        <f>+E234-E238</f>
        <v>0</v>
      </c>
    </row>
    <row r="240" spans="1:8" ht="12.75" customHeight="1">
      <c r="B240" s="1479" t="s">
        <v>2861</v>
      </c>
      <c r="C240" s="1479"/>
      <c r="D240" s="1479"/>
      <c r="E240" s="313"/>
    </row>
    <row r="241" spans="2:5" ht="12.75" customHeight="1">
      <c r="B241" s="1480" t="s">
        <v>2810</v>
      </c>
      <c r="C241" s="1480"/>
      <c r="D241" s="1480"/>
      <c r="E241" s="389" t="s">
        <v>2811</v>
      </c>
    </row>
    <row r="242" spans="2:5" ht="12.75" customHeight="1">
      <c r="B242" s="311"/>
      <c r="C242" s="312"/>
      <c r="D242" s="311"/>
      <c r="E242" s="313"/>
    </row>
    <row r="243" spans="2:5" ht="12.75" customHeight="1">
      <c r="B243" s="1475" t="s">
        <v>2812</v>
      </c>
      <c r="C243" s="1475"/>
      <c r="D243" s="1475"/>
      <c r="E243" s="313"/>
    </row>
    <row r="244" spans="2:5" ht="12.75" customHeight="1">
      <c r="B244" s="481" t="s">
        <v>2813</v>
      </c>
      <c r="C244" s="481"/>
      <c r="D244" s="481"/>
      <c r="E244" s="313"/>
    </row>
    <row r="245" spans="2:5" ht="12.75" customHeight="1">
      <c r="B245" s="314"/>
      <c r="C245" s="315"/>
      <c r="D245" s="314"/>
      <c r="E245" s="313"/>
    </row>
    <row r="246" spans="2:5" ht="12.75" customHeight="1">
      <c r="B246" s="314"/>
      <c r="C246" s="315"/>
      <c r="D246" s="314"/>
      <c r="E246" s="313"/>
    </row>
    <row r="247" spans="2:5" ht="12.75" customHeight="1">
      <c r="B247" s="482" t="s">
        <v>2814</v>
      </c>
      <c r="C247" s="482"/>
      <c r="D247" s="482"/>
      <c r="E247" s="311"/>
    </row>
    <row r="248" spans="2:5" ht="12.75" customHeight="1">
      <c r="B248" s="482" t="s">
        <v>2815</v>
      </c>
      <c r="C248" s="482"/>
      <c r="D248" s="482"/>
      <c r="E248" s="482"/>
    </row>
    <row r="249" spans="2:5" ht="12.75" customHeight="1">
      <c r="B249" s="482"/>
      <c r="C249" s="482"/>
      <c r="D249" s="482"/>
      <c r="E249" s="313"/>
    </row>
    <row r="250" spans="2:5" ht="12.75" customHeight="1">
      <c r="C250" s="456"/>
    </row>
    <row r="251" spans="2:5" ht="12.75" customHeight="1">
      <c r="C251" s="456"/>
    </row>
    <row r="252" spans="2:5" ht="12.75" customHeight="1">
      <c r="C252" s="456"/>
    </row>
    <row r="253" spans="2:5" ht="12.75" customHeight="1">
      <c r="C253" s="456"/>
    </row>
    <row r="254" spans="2:5" ht="12.75" customHeight="1">
      <c r="C254" s="456"/>
    </row>
    <row r="255" spans="2:5" ht="12.75" customHeight="1">
      <c r="C255" s="456"/>
    </row>
    <row r="256" spans="2:5" ht="12.75" customHeight="1">
      <c r="C256" s="456"/>
    </row>
    <row r="257" spans="3:3" ht="12.75" customHeight="1">
      <c r="C257" s="456"/>
    </row>
    <row r="258" spans="3:3" ht="12.75" customHeight="1">
      <c r="C258" s="456"/>
    </row>
    <row r="259" spans="3:3" ht="12.75" customHeight="1">
      <c r="C259" s="456"/>
    </row>
    <row r="260" spans="3:3" ht="12.75" customHeight="1">
      <c r="C260" s="456"/>
    </row>
    <row r="261" spans="3:3" ht="12.75" customHeight="1">
      <c r="C261" s="456"/>
    </row>
    <row r="262" spans="3:3" ht="12.75" customHeight="1">
      <c r="C262" s="456"/>
    </row>
    <row r="263" spans="3:3" ht="12.75" customHeight="1">
      <c r="C263" s="456"/>
    </row>
    <row r="264" spans="3:3" ht="12.75" customHeight="1">
      <c r="C264" s="456"/>
    </row>
  </sheetData>
  <mergeCells count="7">
    <mergeCell ref="B243:D243"/>
    <mergeCell ref="A1:E1"/>
    <mergeCell ref="A2:E2"/>
    <mergeCell ref="A3:E3"/>
    <mergeCell ref="A4:E4"/>
    <mergeCell ref="B240:D240"/>
    <mergeCell ref="B241:D241"/>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68"/>
  <sheetViews>
    <sheetView workbookViewId="0">
      <selection activeCell="C7" sqref="C7"/>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6" customWidth="1"/>
    <col min="7" max="7" width="6.7109375" style="296" customWidth="1"/>
    <col min="8" max="8" width="4.28515625" style="296" customWidth="1"/>
    <col min="9" max="10" width="17.140625" style="296"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482" t="s">
        <v>2766</v>
      </c>
      <c r="B1" s="1482"/>
      <c r="C1" s="1482"/>
      <c r="D1" s="1482"/>
      <c r="E1" s="1482"/>
      <c r="M1" s="254"/>
      <c r="N1" s="254"/>
      <c r="Y1" s="254" t="s">
        <v>2767</v>
      </c>
      <c r="Z1" s="254" t="s">
        <v>2768</v>
      </c>
      <c r="AA1" s="254" t="s">
        <v>310</v>
      </c>
    </row>
    <row r="2" spans="1:27" ht="18" customHeight="1">
      <c r="A2" s="1483" t="s">
        <v>2769</v>
      </c>
      <c r="B2" s="1483"/>
      <c r="C2" s="1483"/>
      <c r="D2" s="1483"/>
      <c r="E2" s="1483"/>
      <c r="X2" s="254" t="str">
        <f ca="1">MID(MID(CELL("nombrearchivo"),FIND("[",CELL("nombrearchivo"))+1, FIND("]",CELL("nombrearchivo"))-FIND("[",CELL("nombrearchivo"))-1), 1, 10)</f>
        <v>Informe de</v>
      </c>
      <c r="Y2" s="254" t="str">
        <f ca="1">MID(X2,1,4)</f>
        <v>Info</v>
      </c>
      <c r="Z2" s="254" t="str">
        <f ca="1">MID(X2,5,2)</f>
        <v>rm</v>
      </c>
      <c r="AA2" s="254" t="str">
        <f ca="1">MID(X2,7,4)</f>
        <v>e de</v>
      </c>
    </row>
    <row r="3" spans="1:27" ht="18" customHeight="1">
      <c r="A3" s="1483" t="s">
        <v>3999</v>
      </c>
      <c r="B3" s="1483"/>
      <c r="C3" s="1483"/>
      <c r="D3" s="1483"/>
      <c r="E3" s="1483"/>
    </row>
    <row r="4" spans="1:27" ht="18.75" customHeight="1">
      <c r="A4" s="1483" t="s">
        <v>2770</v>
      </c>
      <c r="B4" s="1483"/>
      <c r="C4" s="1483"/>
      <c r="D4" s="1483"/>
      <c r="E4" s="1483"/>
      <c r="J4" s="1010"/>
    </row>
    <row r="5" spans="1:27">
      <c r="A5" s="255"/>
      <c r="B5" s="256"/>
      <c r="C5" s="257" t="s">
        <v>2771</v>
      </c>
      <c r="D5" s="257" t="s">
        <v>2772</v>
      </c>
      <c r="E5" s="258" t="s">
        <v>2773</v>
      </c>
    </row>
    <row r="6" spans="1:27">
      <c r="A6" s="259" t="s">
        <v>986</v>
      </c>
      <c r="B6" s="260"/>
      <c r="C6" s="260"/>
      <c r="D6" s="261"/>
      <c r="E6" s="261"/>
    </row>
    <row r="7" spans="1:27">
      <c r="A7" s="262" t="s">
        <v>989</v>
      </c>
      <c r="B7" s="263"/>
      <c r="C7" s="679">
        <v>76</v>
      </c>
      <c r="D7" s="264">
        <v>153441776207.16998</v>
      </c>
      <c r="E7" s="264">
        <f>SUM(E8:E15)</f>
        <v>0</v>
      </c>
      <c r="G7" s="297"/>
      <c r="H7" s="306"/>
    </row>
    <row r="8" spans="1:27">
      <c r="A8" s="267"/>
      <c r="B8" s="263" t="s">
        <v>2774</v>
      </c>
      <c r="C8" s="268"/>
      <c r="D8" s="269">
        <v>0</v>
      </c>
      <c r="E8" s="269">
        <v>0</v>
      </c>
      <c r="G8" s="297"/>
    </row>
    <row r="9" spans="1:27">
      <c r="A9" s="267"/>
      <c r="B9" s="263" t="s">
        <v>2775</v>
      </c>
      <c r="C9" s="268"/>
      <c r="D9" s="269">
        <v>0</v>
      </c>
      <c r="E9" s="269">
        <v>0</v>
      </c>
      <c r="G9" s="297"/>
    </row>
    <row r="10" spans="1:27" ht="26.25">
      <c r="A10" s="267"/>
      <c r="B10" s="270" t="s">
        <v>2776</v>
      </c>
      <c r="C10" s="268"/>
      <c r="D10" s="269">
        <v>0</v>
      </c>
      <c r="E10" s="269">
        <v>0</v>
      </c>
      <c r="G10" s="297"/>
    </row>
    <row r="11" spans="1:27">
      <c r="A11" s="262"/>
      <c r="B11" s="271" t="s">
        <v>2777</v>
      </c>
      <c r="C11" s="268"/>
      <c r="D11" s="269">
        <v>0</v>
      </c>
      <c r="E11" s="269">
        <v>0</v>
      </c>
      <c r="G11" s="297"/>
    </row>
    <row r="12" spans="1:27">
      <c r="A12" s="272"/>
      <c r="B12" s="271" t="s">
        <v>2778</v>
      </c>
      <c r="C12" s="268"/>
      <c r="D12" s="269">
        <v>0</v>
      </c>
      <c r="E12" s="269">
        <v>0</v>
      </c>
      <c r="G12" s="297"/>
    </row>
    <row r="13" spans="1:27">
      <c r="A13" s="272"/>
      <c r="B13" s="273" t="s">
        <v>2779</v>
      </c>
      <c r="C13" s="268"/>
      <c r="D13" s="274">
        <v>153279040403.17999</v>
      </c>
      <c r="E13" s="274">
        <v>0</v>
      </c>
      <c r="G13" s="297"/>
    </row>
    <row r="14" spans="1:27">
      <c r="A14" s="272"/>
      <c r="B14" s="275" t="s">
        <v>2780</v>
      </c>
      <c r="C14" s="268"/>
      <c r="D14" s="269">
        <v>0</v>
      </c>
      <c r="E14" s="269">
        <v>0</v>
      </c>
      <c r="G14" s="297"/>
    </row>
    <row r="15" spans="1:27">
      <c r="A15" s="262"/>
      <c r="B15" s="275" t="s">
        <v>2781</v>
      </c>
      <c r="C15" s="268"/>
      <c r="D15" s="274">
        <v>162735803.99000001</v>
      </c>
      <c r="E15" s="274">
        <v>0</v>
      </c>
      <c r="G15" s="297"/>
      <c r="I15" s="297"/>
      <c r="J15" s="297"/>
      <c r="K15" s="266"/>
    </row>
    <row r="16" spans="1:27">
      <c r="A16" s="262" t="s">
        <v>991</v>
      </c>
      <c r="B16" s="263"/>
      <c r="C16" s="679">
        <v>77</v>
      </c>
      <c r="D16" s="276">
        <v>132737857781.12001</v>
      </c>
      <c r="E16" s="276">
        <f>SUM(E17:E21)</f>
        <v>0</v>
      </c>
      <c r="G16" s="297"/>
      <c r="H16" s="306"/>
      <c r="I16" s="297"/>
    </row>
    <row r="17" spans="1:11">
      <c r="A17" s="263"/>
      <c r="B17" s="277" t="s">
        <v>2782</v>
      </c>
      <c r="C17" s="268"/>
      <c r="D17" s="274">
        <v>114448728814.89001</v>
      </c>
      <c r="E17" s="274">
        <v>0</v>
      </c>
      <c r="G17" s="297"/>
      <c r="I17" s="306"/>
    </row>
    <row r="18" spans="1:11">
      <c r="A18" s="263"/>
      <c r="B18" s="277" t="s">
        <v>2783</v>
      </c>
      <c r="C18" s="268"/>
      <c r="D18" s="274">
        <v>12190472112.449997</v>
      </c>
      <c r="E18" s="274">
        <v>0</v>
      </c>
      <c r="G18" s="297"/>
      <c r="H18" s="306"/>
    </row>
    <row r="19" spans="1:11">
      <c r="A19" s="263"/>
      <c r="B19" s="277" t="s">
        <v>2784</v>
      </c>
      <c r="C19" s="268"/>
      <c r="D19" s="274">
        <v>0</v>
      </c>
      <c r="E19" s="274">
        <v>0</v>
      </c>
      <c r="G19" s="297"/>
    </row>
    <row r="20" spans="1:11">
      <c r="A20" s="263"/>
      <c r="B20" s="277" t="s">
        <v>2785</v>
      </c>
      <c r="C20" s="268"/>
      <c r="D20" s="274">
        <v>2952434012.71</v>
      </c>
      <c r="E20" s="274">
        <v>0</v>
      </c>
      <c r="G20" s="297"/>
    </row>
    <row r="21" spans="1:11">
      <c r="A21" s="263"/>
      <c r="B21" s="278" t="s">
        <v>2786</v>
      </c>
      <c r="C21" s="268"/>
      <c r="D21" s="274">
        <v>3146222841.0699992</v>
      </c>
      <c r="E21" s="274">
        <v>0</v>
      </c>
      <c r="G21" s="297"/>
    </row>
    <row r="22" spans="1:11">
      <c r="A22" s="279" t="s">
        <v>2787</v>
      </c>
      <c r="B22" s="280"/>
      <c r="C22" s="280"/>
      <c r="D22" s="281">
        <v>20703918426.049973</v>
      </c>
      <c r="E22" s="281">
        <f>+E7-E16</f>
        <v>0</v>
      </c>
      <c r="G22" s="297"/>
      <c r="H22" s="306"/>
    </row>
    <row r="23" spans="1:11" ht="6" customHeight="1">
      <c r="A23" s="282"/>
      <c r="B23" s="283"/>
      <c r="C23" s="283"/>
      <c r="D23" s="284"/>
      <c r="E23" s="284"/>
      <c r="G23" s="297"/>
    </row>
    <row r="24" spans="1:11">
      <c r="A24" s="259" t="s">
        <v>992</v>
      </c>
      <c r="B24" s="285"/>
      <c r="C24" s="285"/>
      <c r="D24" s="286"/>
      <c r="E24" s="287"/>
      <c r="G24" s="297"/>
    </row>
    <row r="25" spans="1:11">
      <c r="A25" s="262" t="s">
        <v>989</v>
      </c>
      <c r="B25" s="277"/>
      <c r="C25" s="680">
        <v>78</v>
      </c>
      <c r="D25" s="276">
        <v>926405938.54000032</v>
      </c>
      <c r="E25" s="276">
        <f>SUM(E26:E30)</f>
        <v>0</v>
      </c>
      <c r="G25" s="297"/>
    </row>
    <row r="26" spans="1:11">
      <c r="A26" s="263"/>
      <c r="B26" s="263" t="s">
        <v>2788</v>
      </c>
      <c r="C26" s="288"/>
      <c r="D26" s="269">
        <v>0</v>
      </c>
      <c r="E26" s="269">
        <v>0</v>
      </c>
      <c r="G26" s="297"/>
      <c r="H26" s="306"/>
    </row>
    <row r="27" spans="1:11">
      <c r="A27" s="289"/>
      <c r="B27" s="263" t="s">
        <v>2789</v>
      </c>
      <c r="C27" s="288"/>
      <c r="D27" s="269">
        <v>0</v>
      </c>
      <c r="E27" s="269">
        <v>0</v>
      </c>
      <c r="G27" s="297"/>
    </row>
    <row r="28" spans="1:11">
      <c r="A28" s="289"/>
      <c r="B28" s="263" t="s">
        <v>2790</v>
      </c>
      <c r="C28" s="288"/>
      <c r="D28" s="269">
        <v>0</v>
      </c>
      <c r="E28" s="269">
        <v>0</v>
      </c>
      <c r="G28" s="297"/>
      <c r="J28" s="1011"/>
    </row>
    <row r="29" spans="1:11">
      <c r="A29" s="263"/>
      <c r="B29" s="263" t="s">
        <v>2791</v>
      </c>
      <c r="C29" s="288"/>
      <c r="D29" s="269">
        <v>0</v>
      </c>
      <c r="E29" s="269">
        <v>0</v>
      </c>
      <c r="G29" s="297"/>
      <c r="H29" s="306"/>
    </row>
    <row r="30" spans="1:11">
      <c r="A30" s="263"/>
      <c r="B30" s="275" t="s">
        <v>2792</v>
      </c>
      <c r="C30" s="288"/>
      <c r="D30" s="274">
        <v>926405938.54000032</v>
      </c>
      <c r="E30" s="274">
        <v>0</v>
      </c>
      <c r="G30" s="297"/>
    </row>
    <row r="31" spans="1:11">
      <c r="A31" s="262" t="s">
        <v>991</v>
      </c>
      <c r="B31" s="277"/>
      <c r="C31" s="680">
        <v>79</v>
      </c>
      <c r="D31" s="276">
        <v>10247915744.890007</v>
      </c>
      <c r="E31" s="276">
        <f>SUM(E32:E36)</f>
        <v>0</v>
      </c>
      <c r="G31" s="297"/>
      <c r="J31" s="297"/>
    </row>
    <row r="32" spans="1:11">
      <c r="A32" s="263"/>
      <c r="B32" s="277" t="s">
        <v>2793</v>
      </c>
      <c r="C32" s="288"/>
      <c r="D32" s="269">
        <v>9636031680.430006</v>
      </c>
      <c r="E32" s="274">
        <v>0</v>
      </c>
      <c r="G32" s="297"/>
      <c r="H32" s="306"/>
      <c r="I32" s="1012"/>
      <c r="J32" s="297"/>
      <c r="K32" s="265"/>
    </row>
    <row r="33" spans="1:11">
      <c r="A33" s="263"/>
      <c r="B33" s="275" t="s">
        <v>2794</v>
      </c>
      <c r="C33" s="288"/>
      <c r="D33" s="274">
        <v>611884064.46000004</v>
      </c>
      <c r="E33" s="274">
        <v>0</v>
      </c>
      <c r="G33" s="297"/>
      <c r="K33" s="290"/>
    </row>
    <row r="34" spans="1:11">
      <c r="A34" s="263"/>
      <c r="B34" s="275" t="s">
        <v>2795</v>
      </c>
      <c r="C34" s="288"/>
      <c r="D34" s="269">
        <v>0</v>
      </c>
      <c r="E34" s="269">
        <v>0</v>
      </c>
      <c r="G34" s="297"/>
      <c r="K34" s="266"/>
    </row>
    <row r="35" spans="1:11">
      <c r="A35" s="263"/>
      <c r="B35" s="291" t="s">
        <v>2796</v>
      </c>
      <c r="C35" s="288"/>
      <c r="D35" s="269">
        <v>0</v>
      </c>
      <c r="E35" s="269">
        <v>0</v>
      </c>
      <c r="G35" s="297"/>
    </row>
    <row r="36" spans="1:11">
      <c r="A36" s="292"/>
      <c r="B36" s="275" t="s">
        <v>2797</v>
      </c>
      <c r="C36" s="288"/>
      <c r="D36" s="274">
        <v>0</v>
      </c>
      <c r="E36" s="274">
        <v>0</v>
      </c>
      <c r="G36" s="297"/>
    </row>
    <row r="37" spans="1:11">
      <c r="A37" s="279" t="s">
        <v>2798</v>
      </c>
      <c r="B37" s="280"/>
      <c r="C37" s="280"/>
      <c r="D37" s="281">
        <v>-9321509806.3500061</v>
      </c>
      <c r="E37" s="281">
        <f>+E25-E31</f>
        <v>0</v>
      </c>
      <c r="G37" s="297"/>
      <c r="H37" s="306"/>
      <c r="I37" s="306"/>
    </row>
    <row r="38" spans="1:11" s="296" customFormat="1" ht="13.5" customHeight="1">
      <c r="A38" s="293"/>
      <c r="B38" s="294"/>
      <c r="C38" s="294"/>
      <c r="D38" s="295"/>
      <c r="E38" s="295"/>
      <c r="G38" s="297"/>
    </row>
    <row r="39" spans="1:11">
      <c r="A39" s="259" t="s">
        <v>995</v>
      </c>
      <c r="B39" s="285"/>
      <c r="C39" s="285"/>
      <c r="D39" s="286"/>
      <c r="E39" s="287"/>
      <c r="G39" s="297"/>
    </row>
    <row r="40" spans="1:11">
      <c r="A40" s="262" t="s">
        <v>989</v>
      </c>
      <c r="B40" s="263"/>
      <c r="C40" s="680">
        <v>80</v>
      </c>
      <c r="D40" s="276">
        <v>7924828870.7200012</v>
      </c>
      <c r="E40" s="276">
        <f>SUM(E41:E43)</f>
        <v>0</v>
      </c>
      <c r="G40" s="297"/>
      <c r="H40" s="306"/>
    </row>
    <row r="41" spans="1:11">
      <c r="A41" s="263"/>
      <c r="B41" s="277" t="s">
        <v>2799</v>
      </c>
      <c r="C41" s="288"/>
      <c r="D41" s="269">
        <v>0</v>
      </c>
      <c r="E41" s="269">
        <v>0</v>
      </c>
      <c r="G41" s="297"/>
    </row>
    <row r="42" spans="1:11">
      <c r="A42" s="263"/>
      <c r="B42" s="277" t="s">
        <v>2800</v>
      </c>
      <c r="C42" s="288"/>
      <c r="D42" s="269">
        <v>0</v>
      </c>
      <c r="E42" s="269">
        <v>0</v>
      </c>
      <c r="G42" s="297"/>
    </row>
    <row r="43" spans="1:11">
      <c r="A43" s="263"/>
      <c r="B43" s="275" t="s">
        <v>2801</v>
      </c>
      <c r="C43" s="288"/>
      <c r="D43" s="274">
        <v>7924828870.7200012</v>
      </c>
      <c r="E43" s="269">
        <v>0</v>
      </c>
      <c r="G43" s="297"/>
    </row>
    <row r="44" spans="1:11">
      <c r="A44" s="262" t="s">
        <v>991</v>
      </c>
      <c r="B44" s="277"/>
      <c r="C44" s="680">
        <v>81</v>
      </c>
      <c r="D44" s="276">
        <v>0</v>
      </c>
      <c r="E44" s="276">
        <f>SUM(E45:E47)</f>
        <v>0</v>
      </c>
      <c r="G44" s="297"/>
    </row>
    <row r="45" spans="1:11">
      <c r="A45" s="263"/>
      <c r="B45" s="277" t="s">
        <v>2802</v>
      </c>
      <c r="C45" s="288"/>
      <c r="D45" s="269">
        <v>0</v>
      </c>
      <c r="E45" s="269">
        <v>0</v>
      </c>
      <c r="G45" s="297"/>
    </row>
    <row r="46" spans="1:11">
      <c r="A46" s="263"/>
      <c r="B46" s="275" t="s">
        <v>2803</v>
      </c>
      <c r="C46" s="288"/>
      <c r="D46" s="269">
        <v>0</v>
      </c>
      <c r="E46" s="269">
        <v>0</v>
      </c>
      <c r="G46" s="297"/>
    </row>
    <row r="47" spans="1:11">
      <c r="A47" s="263"/>
      <c r="B47" s="278" t="s">
        <v>2804</v>
      </c>
      <c r="C47" s="288"/>
      <c r="D47" s="274">
        <v>0</v>
      </c>
      <c r="E47" s="274">
        <v>0</v>
      </c>
      <c r="G47" s="297"/>
    </row>
    <row r="48" spans="1:11">
      <c r="A48" s="279" t="s">
        <v>2805</v>
      </c>
      <c r="B48" s="280"/>
      <c r="C48" s="280"/>
      <c r="D48" s="281">
        <v>7924828870.7200012</v>
      </c>
      <c r="E48" s="281">
        <f>+E40-E44</f>
        <v>0</v>
      </c>
      <c r="G48" s="297"/>
    </row>
    <row r="49" spans="1:10" ht="6" customHeight="1">
      <c r="A49" s="260"/>
      <c r="B49" s="260"/>
      <c r="C49" s="260"/>
      <c r="D49" s="286"/>
      <c r="E49" s="286"/>
      <c r="G49" s="297"/>
    </row>
    <row r="50" spans="1:10" ht="30" customHeight="1">
      <c r="A50" s="1484" t="s">
        <v>2806</v>
      </c>
      <c r="B50" s="1485"/>
      <c r="C50" s="298"/>
      <c r="D50" s="281">
        <v>19307237490.419968</v>
      </c>
      <c r="E50" s="281">
        <f>+E22+E37+E48</f>
        <v>0</v>
      </c>
      <c r="G50" s="297"/>
      <c r="H50" s="306"/>
    </row>
    <row r="51" spans="1:10" ht="7.5" customHeight="1">
      <c r="A51" s="299"/>
      <c r="B51" s="299"/>
      <c r="C51" s="299"/>
      <c r="D51" s="300"/>
      <c r="E51" s="300"/>
      <c r="G51" s="297"/>
    </row>
    <row r="52" spans="1:10" ht="28.5" customHeight="1">
      <c r="A52" s="1486" t="s">
        <v>2807</v>
      </c>
      <c r="B52" s="1487"/>
      <c r="C52" s="301"/>
      <c r="D52" s="269">
        <v>0</v>
      </c>
      <c r="E52" s="269">
        <v>0</v>
      </c>
      <c r="G52" s="297"/>
    </row>
    <row r="53" spans="1:10">
      <c r="A53" s="302" t="s">
        <v>2808</v>
      </c>
      <c r="B53" s="277"/>
      <c r="C53" s="277"/>
      <c r="D53" s="274">
        <v>474710768.47996747</v>
      </c>
      <c r="E53" s="303">
        <v>0</v>
      </c>
      <c r="G53" s="297"/>
    </row>
    <row r="54" spans="1:10">
      <c r="A54" s="302" t="s">
        <v>2809</v>
      </c>
      <c r="B54" s="277"/>
      <c r="C54" s="681">
        <v>82</v>
      </c>
      <c r="D54" s="281">
        <v>19781948255.459938</v>
      </c>
      <c r="E54" s="281">
        <f>+E50+E52+E53</f>
        <v>0</v>
      </c>
      <c r="G54" s="304"/>
      <c r="H54" s="305"/>
      <c r="I54" s="304"/>
      <c r="J54" s="306"/>
    </row>
    <row r="55" spans="1:10">
      <c r="A55" s="260"/>
      <c r="B55" s="260"/>
      <c r="C55" s="260"/>
      <c r="D55" s="287">
        <f>+'Bal. Comprob.'!G15</f>
        <v>19781948256</v>
      </c>
      <c r="E55" s="287"/>
      <c r="G55" s="297"/>
      <c r="I55" s="297"/>
      <c r="J55" s="306"/>
    </row>
    <row r="56" spans="1:10">
      <c r="A56" s="260"/>
      <c r="B56" s="260"/>
      <c r="C56" s="260"/>
      <c r="D56" s="287">
        <f>+D54-D55</f>
        <v>-0.54006195068359375</v>
      </c>
      <c r="E56" s="735">
        <f>+'[2]2016'!G15</f>
        <v>459494440.57999998</v>
      </c>
      <c r="G56" s="297"/>
      <c r="I56" s="297"/>
    </row>
    <row r="57" spans="1:10">
      <c r="A57" s="307"/>
      <c r="B57" s="260"/>
      <c r="C57" s="260"/>
      <c r="D57" s="287"/>
      <c r="E57" s="735">
        <f>+D53-E56</f>
        <v>15216327.899967492</v>
      </c>
      <c r="G57" s="297"/>
      <c r="I57" s="297"/>
    </row>
    <row r="58" spans="1:10">
      <c r="A58" s="307"/>
      <c r="B58" s="260"/>
      <c r="C58" s="260"/>
      <c r="D58" s="287"/>
      <c r="E58" s="308"/>
      <c r="I58" s="297"/>
    </row>
    <row r="59" spans="1:10">
      <c r="A59" s="307"/>
      <c r="B59" s="1479"/>
      <c r="C59" s="1479"/>
      <c r="D59" s="1479"/>
      <c r="E59" s="309"/>
    </row>
    <row r="60" spans="1:10">
      <c r="A60" s="201"/>
      <c r="B60" s="1480" t="s">
        <v>2810</v>
      </c>
      <c r="C60" s="1480"/>
      <c r="D60" s="1480"/>
      <c r="E60" s="310" t="s">
        <v>2811</v>
      </c>
    </row>
    <row r="61" spans="1:10">
      <c r="B61" s="311"/>
      <c r="C61" s="312"/>
      <c r="D61" s="311"/>
      <c r="E61" s="309"/>
    </row>
    <row r="62" spans="1:10">
      <c r="B62" s="1475" t="s">
        <v>2812</v>
      </c>
      <c r="C62" s="1475"/>
      <c r="D62" s="1475"/>
      <c r="E62" s="309"/>
    </row>
    <row r="63" spans="1:10">
      <c r="B63" s="481" t="s">
        <v>2813</v>
      </c>
      <c r="C63" s="481"/>
      <c r="D63" s="481"/>
      <c r="E63" s="313"/>
    </row>
    <row r="64" spans="1:10">
      <c r="B64" s="314"/>
      <c r="C64" s="315"/>
      <c r="D64" s="314"/>
      <c r="E64" s="313"/>
    </row>
    <row r="65" spans="2:5">
      <c r="B65" s="314"/>
      <c r="C65" s="315"/>
      <c r="D65" s="314"/>
      <c r="E65" s="313"/>
    </row>
    <row r="66" spans="2:5">
      <c r="B66" s="482" t="s">
        <v>2814</v>
      </c>
      <c r="C66" s="482"/>
      <c r="D66" s="482"/>
      <c r="E66" s="311"/>
    </row>
    <row r="67" spans="2:5">
      <c r="B67" s="482" t="s">
        <v>2815</v>
      </c>
      <c r="C67" s="482"/>
      <c r="D67" s="482"/>
      <c r="E67" s="482"/>
    </row>
    <row r="68" spans="2:5">
      <c r="B68" s="482"/>
      <c r="C68" s="482"/>
      <c r="D68" s="482"/>
      <c r="E68" s="313"/>
    </row>
  </sheetData>
  <protectedRanges>
    <protectedRange sqref="B57:B59" name="Rango6_1"/>
  </protectedRanges>
  <mergeCells count="9">
    <mergeCell ref="B59:D59"/>
    <mergeCell ref="B60:D60"/>
    <mergeCell ref="B62:D62"/>
    <mergeCell ref="A1:E1"/>
    <mergeCell ref="A2:E2"/>
    <mergeCell ref="A3:E3"/>
    <mergeCell ref="A4:E4"/>
    <mergeCell ref="A50:B50"/>
    <mergeCell ref="A52:B52"/>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55"/>
  <sheetViews>
    <sheetView topLeftCell="A25" workbookViewId="0">
      <selection activeCell="L32" sqref="L32"/>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90" customWidth="1"/>
    <col min="6" max="6" width="17.28515625" style="390" customWidth="1"/>
    <col min="7" max="7" width="14.42578125" style="390" customWidth="1"/>
    <col min="8" max="8" width="16.85546875" style="390" customWidth="1"/>
    <col min="9" max="10" width="14.42578125" customWidth="1"/>
    <col min="11" max="11" width="18.7109375" customWidth="1"/>
    <col min="12" max="12" width="18.2851562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491" t="s">
        <v>2766</v>
      </c>
      <c r="C1" s="1491"/>
      <c r="D1" s="1491"/>
      <c r="E1" s="1491"/>
      <c r="F1" s="1491"/>
      <c r="G1" s="1491"/>
      <c r="H1" s="1491"/>
      <c r="I1" s="1491"/>
      <c r="J1" s="1491"/>
      <c r="K1" s="1491"/>
    </row>
    <row r="2" spans="1:16" ht="4.9000000000000004" customHeight="1">
      <c r="B2" s="483"/>
      <c r="C2" s="320"/>
      <c r="D2" s="483"/>
      <c r="E2" s="483"/>
      <c r="F2" s="483"/>
      <c r="G2" s="483"/>
      <c r="H2" s="483"/>
      <c r="I2" s="483"/>
      <c r="J2" s="483"/>
      <c r="K2" s="483"/>
    </row>
    <row r="3" spans="1:16" s="321" customFormat="1" ht="18">
      <c r="B3" s="1492" t="s">
        <v>2816</v>
      </c>
      <c r="C3" s="1492"/>
      <c r="D3" s="1492"/>
      <c r="E3" s="1492"/>
      <c r="F3" s="1492"/>
      <c r="G3" s="1492"/>
      <c r="H3" s="1492"/>
      <c r="I3" s="1492"/>
      <c r="J3" s="1492"/>
      <c r="K3" s="1492"/>
    </row>
    <row r="4" spans="1:16" s="321" customFormat="1" ht="18">
      <c r="B4" s="1492" t="s">
        <v>2817</v>
      </c>
      <c r="C4" s="1492"/>
      <c r="D4" s="1492"/>
      <c r="E4" s="1492"/>
      <c r="F4" s="1492"/>
      <c r="G4" s="1492"/>
      <c r="H4" s="1492"/>
      <c r="I4" s="1492"/>
      <c r="J4" s="1492"/>
      <c r="K4" s="1492"/>
    </row>
    <row r="5" spans="1:16" s="321" customFormat="1" ht="18.75" thickBot="1">
      <c r="B5" s="322"/>
      <c r="C5"/>
      <c r="D5" s="1493" t="s">
        <v>2818</v>
      </c>
      <c r="E5" s="1493"/>
      <c r="F5" s="1493"/>
      <c r="G5" s="1493"/>
      <c r="H5" s="323"/>
      <c r="K5" s="324"/>
    </row>
    <row r="6" spans="1:16" s="321" customFormat="1" ht="12.75" customHeight="1">
      <c r="B6" s="1494" t="s">
        <v>17</v>
      </c>
      <c r="C6" s="1497"/>
      <c r="D6" s="1497"/>
      <c r="E6" s="1497"/>
      <c r="F6" s="1497"/>
      <c r="G6" s="1497"/>
      <c r="H6" s="1497"/>
      <c r="I6" s="1497"/>
      <c r="J6" s="1497"/>
      <c r="K6" s="325"/>
    </row>
    <row r="7" spans="1:16" s="326" customFormat="1" ht="15" customHeight="1">
      <c r="B7" s="1495"/>
      <c r="C7" s="1498"/>
      <c r="D7" s="1499" t="s">
        <v>802</v>
      </c>
      <c r="E7" s="1500" t="s">
        <v>2819</v>
      </c>
      <c r="F7" s="1500" t="s">
        <v>463</v>
      </c>
      <c r="G7" s="1500" t="s">
        <v>827</v>
      </c>
      <c r="H7" s="1500" t="s">
        <v>1917</v>
      </c>
      <c r="I7" s="1500" t="s">
        <v>2820</v>
      </c>
      <c r="J7" s="1488" t="s">
        <v>2821</v>
      </c>
      <c r="K7" s="1489" t="s">
        <v>2822</v>
      </c>
    </row>
    <row r="8" spans="1:16" s="327" customFormat="1" ht="42.75" customHeight="1" thickBot="1">
      <c r="B8" s="1496"/>
      <c r="C8" s="1498"/>
      <c r="D8" s="1499"/>
      <c r="E8" s="1500"/>
      <c r="F8" s="1500"/>
      <c r="G8" s="1500"/>
      <c r="H8" s="1488"/>
      <c r="I8" s="1488"/>
      <c r="J8" s="1488"/>
      <c r="K8" s="1490"/>
    </row>
    <row r="9" spans="1:16" s="327" customFormat="1">
      <c r="B9" s="328"/>
      <c r="C9" s="328"/>
      <c r="D9" s="329" t="s">
        <v>2823</v>
      </c>
      <c r="E9" s="329" t="s">
        <v>2824</v>
      </c>
      <c r="F9" s="329" t="s">
        <v>2825</v>
      </c>
      <c r="G9" s="329" t="s">
        <v>2826</v>
      </c>
      <c r="H9" s="329" t="s">
        <v>2827</v>
      </c>
      <c r="I9" s="329" t="s">
        <v>2828</v>
      </c>
      <c r="J9" s="330" t="s">
        <v>2829</v>
      </c>
      <c r="K9" s="331" t="s">
        <v>2830</v>
      </c>
    </row>
    <row r="10" spans="1:16" s="326" customFormat="1" ht="60" customHeight="1">
      <c r="B10" s="332" t="s">
        <v>4000</v>
      </c>
      <c r="C10" s="333"/>
      <c r="D10" s="334">
        <v>83363856036.399994</v>
      </c>
      <c r="E10" s="334"/>
      <c r="F10" s="334">
        <v>44895266978.339996</v>
      </c>
      <c r="G10" s="335">
        <v>0</v>
      </c>
      <c r="H10" s="334">
        <v>-7958292090.6100197</v>
      </c>
      <c r="I10" s="334">
        <v>0</v>
      </c>
      <c r="J10" s="336">
        <v>0</v>
      </c>
      <c r="K10" s="334">
        <f>SUM(D10:J10)</f>
        <v>120300830924.12997</v>
      </c>
      <c r="L10" s="337">
        <v>119847471672.17003</v>
      </c>
      <c r="M10" s="337">
        <f>+K10-L10</f>
        <v>453359251.95994568</v>
      </c>
      <c r="N10" s="337"/>
      <c r="O10" s="338"/>
      <c r="P10" s="339"/>
    </row>
    <row r="11" spans="1:16" ht="15.75">
      <c r="B11" s="340" t="s">
        <v>2831</v>
      </c>
      <c r="C11" s="341"/>
      <c r="D11" s="342"/>
      <c r="E11" s="342"/>
      <c r="F11" s="342"/>
      <c r="G11" s="342"/>
      <c r="H11" s="342"/>
      <c r="I11" s="342"/>
      <c r="J11" s="342"/>
      <c r="K11" s="343"/>
      <c r="N11" s="265"/>
      <c r="O11" s="265"/>
      <c r="P11" s="266"/>
    </row>
    <row r="12" spans="1:16" ht="29.25" customHeight="1">
      <c r="A12" s="344" t="s">
        <v>1896</v>
      </c>
      <c r="B12" s="345" t="s">
        <v>1897</v>
      </c>
      <c r="C12" s="346"/>
      <c r="D12" s="347">
        <v>0</v>
      </c>
      <c r="E12" s="348"/>
      <c r="F12" s="349"/>
      <c r="G12" s="350"/>
      <c r="H12" s="349"/>
      <c r="I12" s="966"/>
      <c r="J12" s="351"/>
      <c r="K12" s="352">
        <f>SUM(D12:J12)</f>
        <v>0</v>
      </c>
      <c r="N12" s="266"/>
    </row>
    <row r="13" spans="1:16" ht="26.25" customHeight="1">
      <c r="A13" s="344" t="s">
        <v>2832</v>
      </c>
      <c r="B13" s="345" t="s">
        <v>2833</v>
      </c>
      <c r="C13" s="346"/>
      <c r="D13" s="347">
        <v>0</v>
      </c>
      <c r="E13" s="348"/>
      <c r="F13" s="349"/>
      <c r="G13" s="350"/>
      <c r="H13" s="349"/>
      <c r="I13" s="966"/>
      <c r="J13" s="351"/>
      <c r="K13" s="352">
        <f t="shared" ref="K13:K29" si="0">SUM(D13:J13)</f>
        <v>0</v>
      </c>
      <c r="N13" s="265"/>
    </row>
    <row r="14" spans="1:16" s="359" customFormat="1" ht="28.5" customHeight="1">
      <c r="A14" s="353" t="s">
        <v>2834</v>
      </c>
      <c r="B14" s="354" t="s">
        <v>2835</v>
      </c>
      <c r="C14" s="355"/>
      <c r="D14" s="356"/>
      <c r="E14" s="357">
        <v>0</v>
      </c>
      <c r="F14" s="349"/>
      <c r="G14" s="358"/>
      <c r="H14" s="349"/>
      <c r="I14" s="966"/>
      <c r="J14" s="351"/>
      <c r="K14" s="352">
        <f t="shared" si="0"/>
        <v>0</v>
      </c>
    </row>
    <row r="15" spans="1:16" ht="26.25" customHeight="1">
      <c r="A15" s="353" t="s">
        <v>2836</v>
      </c>
      <c r="B15" s="354" t="s">
        <v>2837</v>
      </c>
      <c r="C15" s="355"/>
      <c r="D15" s="356"/>
      <c r="E15" s="357">
        <v>0</v>
      </c>
      <c r="F15" s="349"/>
      <c r="G15" s="350"/>
      <c r="H15" s="349"/>
      <c r="I15" s="966"/>
      <c r="J15" s="351"/>
      <c r="K15" s="352">
        <f t="shared" si="0"/>
        <v>0</v>
      </c>
    </row>
    <row r="16" spans="1:16" s="326" customFormat="1" ht="26.25" customHeight="1">
      <c r="A16" s="344" t="s">
        <v>1905</v>
      </c>
      <c r="B16" s="345" t="s">
        <v>1906</v>
      </c>
      <c r="C16" s="346"/>
      <c r="D16" s="349"/>
      <c r="E16" s="349"/>
      <c r="F16" s="360">
        <v>-1375745283.2600021</v>
      </c>
      <c r="G16" s="361"/>
      <c r="H16" s="362"/>
      <c r="I16" s="966"/>
      <c r="J16" s="351"/>
      <c r="K16" s="352">
        <f t="shared" si="0"/>
        <v>-1375745283.2600021</v>
      </c>
    </row>
    <row r="17" spans="1:13" s="326" customFormat="1" ht="26.25" customHeight="1">
      <c r="A17" s="344" t="s">
        <v>2838</v>
      </c>
      <c r="B17" s="345" t="s">
        <v>2839</v>
      </c>
      <c r="C17" s="346"/>
      <c r="D17" s="349"/>
      <c r="E17" s="349"/>
      <c r="F17" s="347">
        <v>0</v>
      </c>
      <c r="G17" s="350"/>
      <c r="H17" s="349"/>
      <c r="I17" s="966"/>
      <c r="J17" s="351"/>
      <c r="K17" s="352">
        <f t="shared" si="0"/>
        <v>0</v>
      </c>
    </row>
    <row r="18" spans="1:13" s="326" customFormat="1" ht="26.25" customHeight="1">
      <c r="A18" s="353" t="s">
        <v>2840</v>
      </c>
      <c r="B18" s="354" t="s">
        <v>831</v>
      </c>
      <c r="C18" s="355"/>
      <c r="D18" s="356"/>
      <c r="E18" s="356"/>
      <c r="F18" s="363"/>
      <c r="G18" s="364">
        <v>0</v>
      </c>
      <c r="H18" s="362"/>
      <c r="I18" s="966"/>
      <c r="J18" s="351"/>
      <c r="K18" s="352">
        <f t="shared" si="0"/>
        <v>0</v>
      </c>
    </row>
    <row r="19" spans="1:13" s="326" customFormat="1" ht="26.25" customHeight="1">
      <c r="A19" s="353" t="s">
        <v>2841</v>
      </c>
      <c r="B19" s="365" t="s">
        <v>2842</v>
      </c>
      <c r="C19" s="366"/>
      <c r="D19" s="356"/>
      <c r="E19" s="356"/>
      <c r="F19" s="363"/>
      <c r="G19" s="364">
        <v>0</v>
      </c>
      <c r="H19" s="349"/>
      <c r="I19" s="966"/>
      <c r="J19" s="351"/>
      <c r="K19" s="352">
        <f t="shared" si="0"/>
        <v>0</v>
      </c>
    </row>
    <row r="20" spans="1:13" s="326" customFormat="1" ht="26.25" customHeight="1">
      <c r="A20" s="353" t="s">
        <v>2843</v>
      </c>
      <c r="B20" s="365" t="s">
        <v>2844</v>
      </c>
      <c r="C20" s="355"/>
      <c r="D20" s="356"/>
      <c r="E20" s="356"/>
      <c r="F20" s="363"/>
      <c r="G20" s="364">
        <v>0</v>
      </c>
      <c r="H20" s="349"/>
      <c r="I20" s="967"/>
      <c r="J20" s="362"/>
      <c r="K20" s="352">
        <f t="shared" si="0"/>
        <v>0</v>
      </c>
    </row>
    <row r="21" spans="1:13" s="326" customFormat="1" ht="26.25" customHeight="1">
      <c r="A21" s="353" t="s">
        <v>2845</v>
      </c>
      <c r="B21" s="365" t="s">
        <v>837</v>
      </c>
      <c r="C21" s="356"/>
      <c r="D21" s="356"/>
      <c r="E21" s="356"/>
      <c r="F21" s="367"/>
      <c r="G21" s="364">
        <v>0</v>
      </c>
      <c r="H21" s="349"/>
      <c r="I21" s="966"/>
      <c r="J21" s="351"/>
      <c r="K21" s="352">
        <f t="shared" si="0"/>
        <v>0</v>
      </c>
    </row>
    <row r="22" spans="1:13" s="326" customFormat="1" ht="26.25" customHeight="1">
      <c r="A22" s="344" t="s">
        <v>1918</v>
      </c>
      <c r="B22" s="345" t="s">
        <v>2846</v>
      </c>
      <c r="C22" s="346"/>
      <c r="D22" s="349"/>
      <c r="E22" s="349"/>
      <c r="F22" s="349"/>
      <c r="G22" s="349"/>
      <c r="H22" s="360">
        <v>9300574153.9800034</v>
      </c>
      <c r="I22" s="966"/>
      <c r="J22" s="351"/>
      <c r="K22" s="352">
        <f t="shared" si="0"/>
        <v>9300574153.9800034</v>
      </c>
    </row>
    <row r="23" spans="1:13" s="326" customFormat="1" ht="26.25" customHeight="1">
      <c r="A23" s="344" t="s">
        <v>1935</v>
      </c>
      <c r="B23" s="345" t="s">
        <v>841</v>
      </c>
      <c r="C23" s="349"/>
      <c r="D23" s="349"/>
      <c r="E23" s="349"/>
      <c r="F23" s="349"/>
      <c r="G23" s="349"/>
      <c r="H23" s="360">
        <v>18598953605.880005</v>
      </c>
      <c r="I23" s="966"/>
      <c r="J23" s="351"/>
      <c r="K23" s="352">
        <f>SUM(D23:J23)</f>
        <v>18598953605.880005</v>
      </c>
    </row>
    <row r="24" spans="1:13" s="326" customFormat="1" ht="33.75" customHeight="1">
      <c r="A24" s="353" t="s">
        <v>2847</v>
      </c>
      <c r="B24" s="354" t="s">
        <v>2848</v>
      </c>
      <c r="C24" s="355"/>
      <c r="D24" s="356"/>
      <c r="E24" s="356"/>
      <c r="F24" s="356"/>
      <c r="G24" s="356"/>
      <c r="H24" s="967"/>
      <c r="I24" s="368">
        <v>0</v>
      </c>
      <c r="J24" s="369"/>
      <c r="K24" s="352">
        <f t="shared" si="0"/>
        <v>0</v>
      </c>
    </row>
    <row r="25" spans="1:13" s="326" customFormat="1" ht="33.75" customHeight="1">
      <c r="A25" s="353" t="s">
        <v>2849</v>
      </c>
      <c r="B25" s="354" t="s">
        <v>2850</v>
      </c>
      <c r="C25" s="370"/>
      <c r="D25" s="356"/>
      <c r="E25" s="356"/>
      <c r="F25" s="356"/>
      <c r="G25" s="356"/>
      <c r="H25" s="356"/>
      <c r="I25" s="368">
        <v>0</v>
      </c>
      <c r="J25" s="369"/>
      <c r="K25" s="352">
        <f t="shared" si="0"/>
        <v>0</v>
      </c>
    </row>
    <row r="26" spans="1:13" s="326" customFormat="1" ht="33.75" customHeight="1">
      <c r="A26" s="344" t="s">
        <v>2851</v>
      </c>
      <c r="B26" s="345" t="s">
        <v>2852</v>
      </c>
      <c r="C26" s="371"/>
      <c r="D26" s="349"/>
      <c r="E26" s="349"/>
      <c r="F26" s="349"/>
      <c r="G26" s="349"/>
      <c r="H26" s="349"/>
      <c r="I26" s="351"/>
      <c r="J26" s="372">
        <v>0</v>
      </c>
      <c r="K26" s="352">
        <f t="shared" si="0"/>
        <v>0</v>
      </c>
    </row>
    <row r="27" spans="1:13" s="326" customFormat="1" ht="33.75" customHeight="1">
      <c r="A27" s="344" t="s">
        <v>2853</v>
      </c>
      <c r="B27" s="345" t="s">
        <v>2854</v>
      </c>
      <c r="C27" s="371"/>
      <c r="D27" s="349"/>
      <c r="E27" s="349"/>
      <c r="F27" s="349"/>
      <c r="G27" s="349"/>
      <c r="H27" s="349"/>
      <c r="I27" s="351"/>
      <c r="J27" s="372">
        <v>0</v>
      </c>
      <c r="K27" s="352">
        <f t="shared" si="0"/>
        <v>0</v>
      </c>
    </row>
    <row r="28" spans="1:13" s="326" customFormat="1" ht="33.75" customHeight="1">
      <c r="A28" s="344" t="s">
        <v>2855</v>
      </c>
      <c r="B28" s="345" t="s">
        <v>2856</v>
      </c>
      <c r="C28" s="371"/>
      <c r="D28" s="349"/>
      <c r="E28" s="349"/>
      <c r="F28" s="349"/>
      <c r="G28" s="349"/>
      <c r="H28" s="349"/>
      <c r="I28" s="351"/>
      <c r="J28" s="372">
        <v>0</v>
      </c>
      <c r="K28" s="352">
        <f t="shared" si="0"/>
        <v>0</v>
      </c>
    </row>
    <row r="29" spans="1:13" s="326" customFormat="1" ht="33.75" customHeight="1">
      <c r="A29" s="344" t="s">
        <v>2857</v>
      </c>
      <c r="B29" s="345" t="s">
        <v>2858</v>
      </c>
      <c r="C29" s="371"/>
      <c r="D29" s="349"/>
      <c r="E29" s="349"/>
      <c r="F29" s="349"/>
      <c r="G29" s="349"/>
      <c r="H29" s="349"/>
      <c r="I29" s="351"/>
      <c r="J29" s="372">
        <v>0</v>
      </c>
      <c r="K29" s="352">
        <f t="shared" si="0"/>
        <v>0</v>
      </c>
    </row>
    <row r="30" spans="1:13" s="326" customFormat="1" ht="33.75" customHeight="1">
      <c r="A30" s="373"/>
      <c r="B30" s="374" t="s">
        <v>2859</v>
      </c>
      <c r="C30" s="375"/>
      <c r="D30" s="376">
        <f>SUM(D12:D29)</f>
        <v>0</v>
      </c>
      <c r="E30" s="376">
        <f t="shared" ref="E30:J30" si="1">SUM(E12:E29)</f>
        <v>0</v>
      </c>
      <c r="F30" s="376">
        <f>SUM(F12:F29)</f>
        <v>-1375745283.2600021</v>
      </c>
      <c r="G30" s="376">
        <f t="shared" si="1"/>
        <v>0</v>
      </c>
      <c r="H30" s="376">
        <f>SUM(H12:H29)</f>
        <v>27899527759.860008</v>
      </c>
      <c r="I30" s="376">
        <f t="shared" si="1"/>
        <v>0</v>
      </c>
      <c r="J30" s="376">
        <f t="shared" si="1"/>
        <v>0</v>
      </c>
      <c r="K30" s="376">
        <f>SUM(K12:K29)</f>
        <v>26523782476.600006</v>
      </c>
      <c r="M30" s="377"/>
    </row>
    <row r="31" spans="1:13" s="326" customFormat="1" ht="27.75" customHeight="1">
      <c r="B31" s="682" t="s">
        <v>3606</v>
      </c>
      <c r="C31" s="333"/>
      <c r="D31" s="376">
        <f>+D10+D30</f>
        <v>83363856036.399994</v>
      </c>
      <c r="E31" s="376">
        <f t="shared" ref="E31:J31" si="2">+E10+E30</f>
        <v>0</v>
      </c>
      <c r="F31" s="376">
        <f>+F10+F30+0.28</f>
        <v>43519521695.359993</v>
      </c>
      <c r="G31" s="376">
        <f t="shared" si="2"/>
        <v>0</v>
      </c>
      <c r="H31" s="376">
        <f>+H10+H30+3.59</f>
        <v>19941235672.839989</v>
      </c>
      <c r="I31" s="376">
        <f t="shared" si="2"/>
        <v>0</v>
      </c>
      <c r="J31" s="376">
        <f t="shared" si="2"/>
        <v>0</v>
      </c>
      <c r="K31" s="376">
        <f>+K10+K30+3.87</f>
        <v>146824613404.59998</v>
      </c>
      <c r="L31" s="318">
        <f>+'Balance General'!D193</f>
        <v>146824613404.60001</v>
      </c>
    </row>
    <row r="32" spans="1:13" ht="15" customHeight="1">
      <c r="B32" s="378" t="s">
        <v>2860</v>
      </c>
      <c r="C32" s="378"/>
      <c r="D32" s="379">
        <f>+[3]Variaciones!E241</f>
        <v>83363856036.399994</v>
      </c>
      <c r="E32" s="380"/>
      <c r="F32" s="381">
        <f>+[4]Variaciones!E249</f>
        <v>43519521695.360001</v>
      </c>
      <c r="G32" s="971"/>
      <c r="H32" s="381">
        <f>+[4]Variaciones!E257</f>
        <v>19941235672.840004</v>
      </c>
      <c r="I32" s="316"/>
      <c r="J32" s="316"/>
      <c r="K32" s="318">
        <f>+[4]Variaciones!E241+[4]Variaciones!E261</f>
        <v>146824613404.60001</v>
      </c>
      <c r="L32" s="215">
        <f>+K31-L31</f>
        <v>0</v>
      </c>
    </row>
    <row r="33" spans="2:11">
      <c r="B33" s="316"/>
      <c r="C33" s="316"/>
      <c r="D33" s="318">
        <f>+D31-D32</f>
        <v>0</v>
      </c>
      <c r="E33" s="380"/>
      <c r="F33" s="382">
        <f>+F31-F32</f>
        <v>0</v>
      </c>
      <c r="G33" s="380"/>
      <c r="H33" s="383">
        <f>+H31-H32</f>
        <v>0</v>
      </c>
      <c r="I33" s="316"/>
      <c r="J33" s="316"/>
      <c r="K33" s="384">
        <f>+K31-K32</f>
        <v>0</v>
      </c>
    </row>
    <row r="34" spans="2:11">
      <c r="B34" s="385"/>
      <c r="C34" s="386"/>
      <c r="D34" s="386"/>
      <c r="E34" s="386"/>
      <c r="F34" s="380"/>
      <c r="G34" s="386"/>
      <c r="H34" s="387"/>
      <c r="I34" s="316"/>
      <c r="J34" s="316"/>
      <c r="K34" s="384"/>
    </row>
    <row r="35" spans="2:11">
      <c r="B35" s="1479" t="s">
        <v>2861</v>
      </c>
      <c r="C35" s="1479"/>
      <c r="D35" s="1479"/>
      <c r="E35" s="313"/>
      <c r="F35" s="386"/>
      <c r="G35" s="386"/>
      <c r="H35" s="380"/>
      <c r="I35" s="316"/>
      <c r="J35" s="316"/>
      <c r="K35" s="388"/>
    </row>
    <row r="36" spans="2:11">
      <c r="B36" s="1480" t="s">
        <v>2810</v>
      </c>
      <c r="C36" s="1480"/>
      <c r="D36" s="1480"/>
      <c r="E36" s="389" t="s">
        <v>2811</v>
      </c>
      <c r="F36" s="386"/>
      <c r="G36" s="386"/>
      <c r="H36" s="381"/>
      <c r="I36" s="316"/>
      <c r="J36" s="316"/>
      <c r="K36" s="388"/>
    </row>
    <row r="37" spans="2:11">
      <c r="B37" s="311"/>
      <c r="C37" s="312"/>
      <c r="D37" s="311"/>
      <c r="E37" s="313"/>
      <c r="K37" s="266"/>
    </row>
    <row r="38" spans="2:11">
      <c r="B38" s="1475" t="s">
        <v>2812</v>
      </c>
      <c r="C38" s="1475"/>
      <c r="D38" s="1475"/>
      <c r="E38" s="313"/>
    </row>
    <row r="39" spans="2:11">
      <c r="B39" s="481" t="s">
        <v>2813</v>
      </c>
      <c r="C39" s="481"/>
      <c r="D39" s="481"/>
      <c r="E39" s="313"/>
    </row>
    <row r="40" spans="2:11">
      <c r="B40" s="314"/>
      <c r="C40" s="315"/>
      <c r="D40" s="314"/>
      <c r="E40" s="313"/>
    </row>
    <row r="41" spans="2:11">
      <c r="B41" s="314"/>
      <c r="C41" s="315"/>
      <c r="D41" s="314"/>
      <c r="E41" s="313"/>
    </row>
    <row r="42" spans="2:11">
      <c r="B42" s="482" t="s">
        <v>2814</v>
      </c>
      <c r="C42" s="482"/>
      <c r="D42" s="482"/>
      <c r="E42" s="311"/>
    </row>
    <row r="43" spans="2:11">
      <c r="B43" s="482" t="s">
        <v>2815</v>
      </c>
      <c r="C43" s="482"/>
      <c r="D43" s="482"/>
      <c r="E43" s="482"/>
    </row>
    <row r="44" spans="2:11">
      <c r="B44" s="482"/>
      <c r="C44" s="482"/>
      <c r="D44" s="482"/>
      <c r="E44" s="313"/>
    </row>
    <row r="51" spans="3:3">
      <c r="C51" s="359"/>
    </row>
    <row r="55" spans="3:3">
      <c r="C55" s="359"/>
    </row>
  </sheetData>
  <protectedRanges>
    <protectedRange sqref="F33 C34:E36 G34:G36 F35:F36" name="Rango12_1"/>
    <protectedRange sqref="K10" name="Rango1_1"/>
    <protectedRange sqref="K12:K29" name="Rango9_1"/>
    <protectedRange sqref="K30" name="Rango10_1"/>
    <protectedRange sqref="K31" name="Rango11_1"/>
    <protectedRange sqref="J26:J29" name="Rango8"/>
    <protectedRange sqref="I24:I25" name="Rango7"/>
    <protectedRange sqref="G18:G21" name="Rango5_1"/>
    <protectedRange sqref="F17" name="Rango4_1"/>
    <protectedRange sqref="D12:D13 E14:E15 F16 H22:H23" name="Rango2_2"/>
    <protectedRange sqref="D10:J10" name="Rango1"/>
    <protectedRange sqref="D31:J31" name="Rango11"/>
  </protectedRanges>
  <mergeCells count="18">
    <mergeCell ref="B36:D36"/>
    <mergeCell ref="B38:D38"/>
    <mergeCell ref="G7:G8"/>
    <mergeCell ref="H7:H8"/>
    <mergeCell ref="I7:I8"/>
    <mergeCell ref="J7:J8"/>
    <mergeCell ref="K7:K8"/>
    <mergeCell ref="B35:D35"/>
    <mergeCell ref="B1:K1"/>
    <mergeCell ref="B3:K3"/>
    <mergeCell ref="B4:K4"/>
    <mergeCell ref="D5:G5"/>
    <mergeCell ref="B6:B8"/>
    <mergeCell ref="C6:J6"/>
    <mergeCell ref="C7:C8"/>
    <mergeCell ref="D7:D8"/>
    <mergeCell ref="E7:E8"/>
    <mergeCell ref="F7:F8"/>
  </mergeCells>
  <hyperlinks>
    <hyperlink ref="B31" location="'Informe Notas Est. Financ. '!A2253" display="Saldos del período (Nota 83)"/>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J1337"/>
  <sheetViews>
    <sheetView topLeftCell="A38" workbookViewId="0">
      <pane xSplit="1" topLeftCell="N1" activePane="topRight" state="frozen"/>
      <selection pane="topRight" activeCell="U96" sqref="U96:V96"/>
    </sheetView>
  </sheetViews>
  <sheetFormatPr baseColWidth="10" defaultColWidth="11.42578125" defaultRowHeight="15"/>
  <cols>
    <col min="1" max="1" width="28.5703125" style="1030" customWidth="1"/>
    <col min="2" max="2" width="18.5703125" style="1030" customWidth="1"/>
    <col min="3" max="3" width="18.140625" style="1030" bestFit="1" customWidth="1"/>
    <col min="4" max="4" width="17.140625" style="1030" customWidth="1"/>
    <col min="5" max="5" width="18.140625" style="1030" bestFit="1" customWidth="1"/>
    <col min="6" max="6" width="18.5703125" style="1030" customWidth="1"/>
    <col min="7" max="7" width="16.140625" style="1030" customWidth="1"/>
    <col min="8" max="8" width="18.42578125" style="1030" customWidth="1"/>
    <col min="9" max="9" width="19.42578125" style="1030" customWidth="1"/>
    <col min="10" max="10" width="14.140625" style="1030" bestFit="1" customWidth="1"/>
    <col min="11" max="11" width="9.140625" style="1030" customWidth="1"/>
    <col min="12" max="12" width="15.140625" style="1030" customWidth="1"/>
    <col min="13" max="13" width="20.42578125" style="1030" customWidth="1"/>
    <col min="14" max="14" width="15.28515625" style="1030" customWidth="1"/>
    <col min="15" max="16" width="15.140625" style="1030" customWidth="1"/>
    <col min="17" max="17" width="15.28515625" style="1030" customWidth="1"/>
    <col min="18" max="18" width="14.140625" style="1030" customWidth="1"/>
    <col min="19" max="20" width="16.7109375" style="1030" customWidth="1"/>
    <col min="21" max="21" width="18.140625" style="1030" customWidth="1"/>
    <col min="22" max="22" width="19.140625" style="1030" bestFit="1" customWidth="1"/>
    <col min="23" max="23" width="17.140625" style="1030" bestFit="1" customWidth="1"/>
    <col min="24" max="16384" width="11.42578125" style="1030"/>
  </cols>
  <sheetData>
    <row r="1" spans="1:23" ht="15.75" thickBot="1">
      <c r="A1" s="738"/>
      <c r="B1" s="738"/>
      <c r="C1" s="738"/>
      <c r="D1" s="738"/>
      <c r="E1" s="738"/>
      <c r="F1" s="738"/>
      <c r="G1" s="738"/>
      <c r="H1" s="738"/>
      <c r="I1" s="738"/>
      <c r="J1" s="738"/>
      <c r="K1" s="738"/>
      <c r="L1" s="738"/>
      <c r="M1" s="738"/>
      <c r="N1" s="738"/>
      <c r="O1" s="739"/>
      <c r="P1" s="738"/>
      <c r="Q1" s="738"/>
      <c r="R1" s="738"/>
      <c r="S1" s="738"/>
      <c r="T1" s="738"/>
    </row>
    <row r="2" spans="1:23" ht="18">
      <c r="A2" s="740" t="s">
        <v>3698</v>
      </c>
      <c r="B2" s="741"/>
      <c r="C2" s="741"/>
      <c r="D2" s="741"/>
      <c r="E2" s="741"/>
      <c r="F2" s="742"/>
      <c r="G2" s="742"/>
      <c r="H2" s="743"/>
      <c r="I2" s="912"/>
      <c r="J2" s="744"/>
      <c r="K2" s="745"/>
      <c r="L2" s="742"/>
      <c r="M2" s="742"/>
      <c r="N2" s="742"/>
      <c r="O2" s="742"/>
      <c r="P2" s="742"/>
      <c r="Q2" s="742"/>
      <c r="R2" s="742"/>
      <c r="S2" s="742"/>
      <c r="T2" s="746"/>
    </row>
    <row r="3" spans="1:23" ht="15.75">
      <c r="A3" s="1501" t="s">
        <v>3699</v>
      </c>
      <c r="B3" s="1502"/>
      <c r="C3" s="1502"/>
      <c r="D3" s="1502"/>
      <c r="E3" s="1502"/>
      <c r="F3" s="1502"/>
      <c r="G3" s="1502"/>
      <c r="H3" s="1502"/>
      <c r="I3" s="1502"/>
      <c r="J3" s="1502"/>
      <c r="K3" s="1502"/>
      <c r="L3" s="1502"/>
      <c r="M3" s="1502"/>
      <c r="N3" s="1502"/>
      <c r="O3" s="1502"/>
      <c r="P3" s="1502"/>
      <c r="Q3" s="1502"/>
      <c r="R3" s="1502"/>
      <c r="S3" s="1502"/>
      <c r="T3" s="1503"/>
    </row>
    <row r="4" spans="1:23">
      <c r="A4" s="1504" t="str">
        <f>+'Balance General'!A3:E3</f>
        <v>Al 30 de Abril de 2017</v>
      </c>
      <c r="B4" s="1505"/>
      <c r="C4" s="1505"/>
      <c r="D4" s="1505"/>
      <c r="E4" s="1505"/>
      <c r="F4" s="1505"/>
      <c r="G4" s="1505"/>
      <c r="H4" s="1505"/>
      <c r="I4" s="1505"/>
      <c r="J4" s="1505"/>
      <c r="K4" s="1505"/>
      <c r="L4" s="1505"/>
      <c r="M4" s="1505"/>
      <c r="N4" s="1505"/>
      <c r="O4" s="1505"/>
      <c r="P4" s="1505"/>
      <c r="Q4" s="1505"/>
      <c r="R4" s="1505"/>
      <c r="S4" s="1505"/>
      <c r="T4" s="747" t="s">
        <v>2818</v>
      </c>
    </row>
    <row r="5" spans="1:23" ht="15" customHeight="1">
      <c r="A5" s="1506" t="s">
        <v>3700</v>
      </c>
      <c r="B5" s="1507" t="s">
        <v>4003</v>
      </c>
      <c r="C5" s="1507"/>
      <c r="D5" s="1507"/>
      <c r="E5" s="1507"/>
      <c r="F5" s="1507"/>
      <c r="G5" s="1507" t="s">
        <v>3701</v>
      </c>
      <c r="H5" s="1507"/>
      <c r="I5" s="1507"/>
      <c r="J5" s="1507"/>
      <c r="K5" s="1507"/>
      <c r="L5" s="1507"/>
      <c r="M5" s="1507"/>
      <c r="N5" s="1507" t="s">
        <v>3702</v>
      </c>
      <c r="O5" s="1508" t="s">
        <v>3703</v>
      </c>
      <c r="P5" s="1508"/>
      <c r="Q5" s="1508"/>
      <c r="R5" s="1508"/>
      <c r="S5" s="1508"/>
      <c r="T5" s="1509" t="s">
        <v>3704</v>
      </c>
    </row>
    <row r="6" spans="1:23" ht="15" customHeight="1">
      <c r="A6" s="1506"/>
      <c r="B6" s="1510" t="s">
        <v>3705</v>
      </c>
      <c r="C6" s="1510" t="s">
        <v>3706</v>
      </c>
      <c r="D6" s="1510" t="s">
        <v>1277</v>
      </c>
      <c r="E6" s="1510" t="s">
        <v>3707</v>
      </c>
      <c r="F6" s="1510" t="s">
        <v>3708</v>
      </c>
      <c r="G6" s="1511" t="s">
        <v>3709</v>
      </c>
      <c r="H6" s="1511" t="s">
        <v>3710</v>
      </c>
      <c r="I6" s="1511" t="s">
        <v>3706</v>
      </c>
      <c r="J6" s="1517" t="s">
        <v>1277</v>
      </c>
      <c r="K6" s="1517" t="s">
        <v>3707</v>
      </c>
      <c r="L6" s="1518" t="s">
        <v>3711</v>
      </c>
      <c r="M6" s="1510" t="s">
        <v>3712</v>
      </c>
      <c r="N6" s="1507"/>
      <c r="O6" s="1507" t="s">
        <v>4004</v>
      </c>
      <c r="P6" s="1507" t="s">
        <v>1027</v>
      </c>
      <c r="Q6" s="1507" t="s">
        <v>3710</v>
      </c>
      <c r="R6" s="1507" t="s">
        <v>3713</v>
      </c>
      <c r="S6" s="1507" t="s">
        <v>3714</v>
      </c>
      <c r="T6" s="1509"/>
    </row>
    <row r="7" spans="1:23" ht="15" customHeight="1">
      <c r="A7" s="1506"/>
      <c r="B7" s="1510"/>
      <c r="C7" s="1510"/>
      <c r="D7" s="1510"/>
      <c r="E7" s="1510"/>
      <c r="F7" s="1510"/>
      <c r="G7" s="1511"/>
      <c r="H7" s="1511"/>
      <c r="I7" s="1511"/>
      <c r="J7" s="1517"/>
      <c r="K7" s="1517"/>
      <c r="L7" s="1518"/>
      <c r="M7" s="1510"/>
      <c r="N7" s="1507"/>
      <c r="O7" s="1507"/>
      <c r="P7" s="1507"/>
      <c r="Q7" s="1507"/>
      <c r="R7" s="1507"/>
      <c r="S7" s="1507"/>
      <c r="T7" s="1509"/>
    </row>
    <row r="8" spans="1:23" ht="15" customHeight="1">
      <c r="A8" s="748" t="s">
        <v>3715</v>
      </c>
      <c r="B8" s="749"/>
      <c r="C8" s="749"/>
      <c r="D8" s="749"/>
      <c r="E8" s="749"/>
      <c r="F8" s="750"/>
      <c r="G8" s="749"/>
      <c r="H8" s="750"/>
      <c r="I8" s="749"/>
      <c r="J8" s="751"/>
      <c r="K8" s="752"/>
      <c r="L8" s="752"/>
      <c r="M8" s="752"/>
      <c r="N8" s="753"/>
      <c r="O8" s="754"/>
      <c r="P8" s="754"/>
      <c r="Q8" s="755"/>
      <c r="R8" s="754"/>
      <c r="S8" s="754"/>
      <c r="T8" s="756"/>
      <c r="V8" s="1512" t="s">
        <v>3716</v>
      </c>
      <c r="W8" s="1513"/>
    </row>
    <row r="9" spans="1:23" ht="23.25">
      <c r="A9" s="757" t="s">
        <v>3717</v>
      </c>
      <c r="B9" s="758"/>
      <c r="C9" s="758"/>
      <c r="D9" s="758"/>
      <c r="E9" s="758"/>
      <c r="F9" s="759"/>
      <c r="G9" s="758"/>
      <c r="H9" s="759"/>
      <c r="I9" s="758"/>
      <c r="J9" s="323"/>
      <c r="K9" s="760"/>
      <c r="L9" s="760"/>
      <c r="M9" s="760"/>
      <c r="N9" s="761"/>
      <c r="O9" s="758"/>
      <c r="P9" s="758"/>
      <c r="Q9" s="759"/>
      <c r="R9" s="758"/>
      <c r="S9" s="758"/>
      <c r="T9" s="762"/>
      <c r="V9" s="296"/>
      <c r="W9" s="296"/>
    </row>
    <row r="10" spans="1:23" ht="15" customHeight="1">
      <c r="A10" s="763" t="s">
        <v>3718</v>
      </c>
      <c r="B10" s="764">
        <v>3391526853.5999999</v>
      </c>
      <c r="C10" s="764">
        <v>0</v>
      </c>
      <c r="D10" s="764">
        <v>0</v>
      </c>
      <c r="E10" s="764">
        <v>0</v>
      </c>
      <c r="F10" s="764">
        <f t="shared" ref="F10:F21" si="0">+B10+C10+D10-E10</f>
        <v>3391526853.5999999</v>
      </c>
      <c r="G10" s="764">
        <f>+B106</f>
        <v>0</v>
      </c>
      <c r="H10" s="764">
        <v>0</v>
      </c>
      <c r="I10" s="764">
        <v>0</v>
      </c>
      <c r="J10" s="764">
        <v>0</v>
      </c>
      <c r="K10" s="764">
        <v>0</v>
      </c>
      <c r="L10" s="764">
        <v>0</v>
      </c>
      <c r="M10" s="764">
        <f>SUM(G10:L10)</f>
        <v>0</v>
      </c>
      <c r="N10" s="764">
        <f t="shared" ref="N10:N21" si="1">+F10+M10</f>
        <v>3391526853.5999999</v>
      </c>
      <c r="O10" s="764">
        <v>0</v>
      </c>
      <c r="P10" s="764">
        <v>0</v>
      </c>
      <c r="Q10" s="764">
        <v>0</v>
      </c>
      <c r="R10" s="764">
        <f>SUM(P10:Q10)</f>
        <v>0</v>
      </c>
      <c r="S10" s="764">
        <f>O10+R10</f>
        <v>0</v>
      </c>
      <c r="T10" s="765">
        <f>+N10-S10</f>
        <v>3391526853.5999999</v>
      </c>
      <c r="V10" s="1035">
        <f>+'Bal. Comprob.'!G144</f>
        <v>3391526853.5999999</v>
      </c>
      <c r="W10" s="1012">
        <f t="shared" ref="W10:W17" si="2">+T10-V10</f>
        <v>0</v>
      </c>
    </row>
    <row r="11" spans="1:23" s="359" customFormat="1">
      <c r="A11" s="763" t="s">
        <v>3719</v>
      </c>
      <c r="B11" s="766">
        <v>148295273579.75</v>
      </c>
      <c r="C11" s="766">
        <v>1183635598.22</v>
      </c>
      <c r="D11" s="766">
        <v>439043.99</v>
      </c>
      <c r="E11" s="766">
        <v>0</v>
      </c>
      <c r="F11" s="766">
        <f t="shared" si="0"/>
        <v>149479348221.95999</v>
      </c>
      <c r="G11" s="767">
        <f>+B129</f>
        <v>0</v>
      </c>
      <c r="H11" s="766">
        <v>0</v>
      </c>
      <c r="I11" s="768">
        <f>+C129</f>
        <v>19731854.75</v>
      </c>
      <c r="J11" s="768">
        <f>+D129+E129</f>
        <v>270499565.14999998</v>
      </c>
      <c r="K11" s="766">
        <v>0</v>
      </c>
      <c r="L11" s="766">
        <v>0</v>
      </c>
      <c r="M11" s="766">
        <f>SUM(G11:L11)</f>
        <v>290231419.89999998</v>
      </c>
      <c r="N11" s="766">
        <f t="shared" si="1"/>
        <v>149769579641.85999</v>
      </c>
      <c r="O11" s="766">
        <v>72946205516.410004</v>
      </c>
      <c r="P11" s="768">
        <f>+B147+C147</f>
        <v>1286166691.79</v>
      </c>
      <c r="Q11" s="766">
        <v>0</v>
      </c>
      <c r="R11" s="766">
        <f>SUM(P11:Q11)</f>
        <v>1286166691.79</v>
      </c>
      <c r="S11" s="766">
        <f>O11+R11</f>
        <v>74232372208.199997</v>
      </c>
      <c r="T11" s="769">
        <f>+N11-S11</f>
        <v>75537207433.659988</v>
      </c>
      <c r="V11" s="1035">
        <f>+'[5]Balance de Comprobación'!G152</f>
        <v>75537207433.660004</v>
      </c>
      <c r="W11" s="1012">
        <f t="shared" si="2"/>
        <v>0</v>
      </c>
    </row>
    <row r="12" spans="1:23" s="359" customFormat="1" ht="23.25">
      <c r="A12" s="763" t="s">
        <v>3720</v>
      </c>
      <c r="B12" s="766">
        <v>442271885.48999995</v>
      </c>
      <c r="C12" s="766">
        <v>0</v>
      </c>
      <c r="D12" s="766">
        <v>0</v>
      </c>
      <c r="E12" s="766">
        <v>0</v>
      </c>
      <c r="F12" s="766">
        <f t="shared" si="0"/>
        <v>442271885.48999995</v>
      </c>
      <c r="G12" s="768">
        <f>+B174</f>
        <v>1201963</v>
      </c>
      <c r="H12" s="766">
        <f>-E174</f>
        <v>-4037745.4</v>
      </c>
      <c r="I12" s="766">
        <v>0</v>
      </c>
      <c r="J12" s="766">
        <v>0</v>
      </c>
      <c r="K12" s="766">
        <v>0</v>
      </c>
      <c r="L12" s="766">
        <f>+D174</f>
        <v>0</v>
      </c>
      <c r="M12" s="766">
        <f>SUM(G12:L12)</f>
        <v>-2835782.4</v>
      </c>
      <c r="N12" s="766">
        <f t="shared" si="1"/>
        <v>439436103.08999997</v>
      </c>
      <c r="O12" s="766">
        <v>225214507.06999999</v>
      </c>
      <c r="P12" s="768">
        <f>+B200</f>
        <v>11273840.969999999</v>
      </c>
      <c r="Q12" s="766">
        <f>-C200</f>
        <v>-3146048.3899999997</v>
      </c>
      <c r="R12" s="766">
        <f>SUM(P12:Q12)</f>
        <v>8127792.5799999991</v>
      </c>
      <c r="S12" s="766">
        <f>O12+R12</f>
        <v>233342299.65000001</v>
      </c>
      <c r="T12" s="769">
        <f t="shared" ref="T12:T47" si="3">+N12-S12</f>
        <v>206093803.43999997</v>
      </c>
      <c r="V12" s="1035">
        <f>+'[5]Balance de Comprobación'!G173</f>
        <v>206093803.44</v>
      </c>
      <c r="W12" s="1012">
        <f t="shared" si="2"/>
        <v>0</v>
      </c>
    </row>
    <row r="13" spans="1:23" s="359" customFormat="1" ht="23.25">
      <c r="A13" s="763" t="s">
        <v>3721</v>
      </c>
      <c r="B13" s="766">
        <v>11340395290.48</v>
      </c>
      <c r="C13" s="766">
        <v>0</v>
      </c>
      <c r="D13" s="766">
        <v>0</v>
      </c>
      <c r="E13" s="766">
        <v>0</v>
      </c>
      <c r="F13" s="766">
        <f t="shared" si="0"/>
        <v>11340395290.48</v>
      </c>
      <c r="G13" s="768">
        <f>+B222</f>
        <v>42089820.960000001</v>
      </c>
      <c r="H13" s="766">
        <f>-E222</f>
        <v>-182256717.10999998</v>
      </c>
      <c r="I13" s="766">
        <v>0</v>
      </c>
      <c r="J13" s="766">
        <v>0</v>
      </c>
      <c r="K13" s="766">
        <v>0</v>
      </c>
      <c r="L13" s="766">
        <f>+D222</f>
        <v>70383393.450000003</v>
      </c>
      <c r="M13" s="766">
        <f t="shared" ref="M13:M49" si="4">SUM(G13:L13)</f>
        <v>-69783502.699999973</v>
      </c>
      <c r="N13" s="766">
        <f t="shared" si="1"/>
        <v>11270611787.779999</v>
      </c>
      <c r="O13" s="766">
        <v>5598710197.7800007</v>
      </c>
      <c r="P13" s="768">
        <f>+B285</f>
        <v>394879253.10999995</v>
      </c>
      <c r="Q13" s="766">
        <f>-C285</f>
        <v>-147335109.17999998</v>
      </c>
      <c r="R13" s="766">
        <f t="shared" ref="R13:R46" si="5">SUM(P13:Q13)</f>
        <v>247544143.92999998</v>
      </c>
      <c r="S13" s="766">
        <f t="shared" ref="S13:S46" si="6">O13+R13</f>
        <v>5846254341.710001</v>
      </c>
      <c r="T13" s="769">
        <f t="shared" si="3"/>
        <v>5424357446.0699978</v>
      </c>
      <c r="V13" s="1035">
        <f>+'[5]Balance de Comprobación'!G181</f>
        <v>5424357446.0699997</v>
      </c>
      <c r="W13" s="1012">
        <f t="shared" si="2"/>
        <v>0</v>
      </c>
    </row>
    <row r="14" spans="1:23" s="359" customFormat="1">
      <c r="A14" s="763" t="s">
        <v>3722</v>
      </c>
      <c r="B14" s="766">
        <v>8204718315.1599998</v>
      </c>
      <c r="C14" s="766">
        <v>0</v>
      </c>
      <c r="D14" s="766">
        <v>0</v>
      </c>
      <c r="E14" s="766">
        <v>0</v>
      </c>
      <c r="F14" s="766">
        <f t="shared" si="0"/>
        <v>8204718315.1599998</v>
      </c>
      <c r="G14" s="768">
        <f>+B314</f>
        <v>326735744.13999999</v>
      </c>
      <c r="H14" s="766">
        <f>-E314</f>
        <v>-202340721.59</v>
      </c>
      <c r="I14" s="766">
        <v>0</v>
      </c>
      <c r="J14" s="766">
        <v>0</v>
      </c>
      <c r="K14" s="766">
        <v>0</v>
      </c>
      <c r="L14" s="766">
        <f>+D314</f>
        <v>3372902.4000000004</v>
      </c>
      <c r="M14" s="766">
        <f t="shared" si="4"/>
        <v>127767924.94999999</v>
      </c>
      <c r="N14" s="766">
        <f t="shared" si="1"/>
        <v>8332486240.1099997</v>
      </c>
      <c r="O14" s="766">
        <v>4321294972.1300001</v>
      </c>
      <c r="P14" s="768">
        <f>+B333</f>
        <v>206279479.79999995</v>
      </c>
      <c r="Q14" s="766">
        <f>-C333</f>
        <v>-55451351.989999995</v>
      </c>
      <c r="R14" s="766">
        <f>SUM(P14:Q14)</f>
        <v>150828127.80999994</v>
      </c>
      <c r="S14" s="766">
        <f>O14+R14</f>
        <v>4472123099.9400005</v>
      </c>
      <c r="T14" s="769">
        <f>+N14-S14</f>
        <v>3860363140.1699991</v>
      </c>
      <c r="V14" s="1035">
        <f>+'[5]Balance de Comprobación'!G221</f>
        <v>3860363140.1700001</v>
      </c>
      <c r="W14" s="1012">
        <f t="shared" si="2"/>
        <v>0</v>
      </c>
    </row>
    <row r="15" spans="1:23" s="359" customFormat="1" ht="13.5" customHeight="1">
      <c r="A15" s="763" t="s">
        <v>3723</v>
      </c>
      <c r="B15" s="766">
        <v>8220731021.3299999</v>
      </c>
      <c r="C15" s="766">
        <v>0</v>
      </c>
      <c r="D15" s="766">
        <v>0</v>
      </c>
      <c r="E15" s="766">
        <v>0</v>
      </c>
      <c r="F15" s="766">
        <f t="shared" si="0"/>
        <v>8220731021.3299999</v>
      </c>
      <c r="G15" s="768">
        <f>+B361</f>
        <v>448471266.60999995</v>
      </c>
      <c r="H15" s="766">
        <f>-E361</f>
        <v>-239311678.43000001</v>
      </c>
      <c r="I15" s="766">
        <v>0</v>
      </c>
      <c r="J15" s="766">
        <v>0</v>
      </c>
      <c r="K15" s="766">
        <v>0</v>
      </c>
      <c r="L15" s="766">
        <f>D361</f>
        <v>105423350.64999998</v>
      </c>
      <c r="M15" s="766">
        <f t="shared" si="4"/>
        <v>314582938.82999992</v>
      </c>
      <c r="N15" s="766">
        <f t="shared" si="1"/>
        <v>8535313960.1599998</v>
      </c>
      <c r="O15" s="766">
        <v>4267050770.5699997</v>
      </c>
      <c r="P15" s="768">
        <f>+B379</f>
        <v>209389354.72999999</v>
      </c>
      <c r="Q15" s="766">
        <f>-C379</f>
        <v>-55270992.969999999</v>
      </c>
      <c r="R15" s="766">
        <f t="shared" si="5"/>
        <v>154118361.75999999</v>
      </c>
      <c r="S15" s="766">
        <f t="shared" si="6"/>
        <v>4421169132.3299999</v>
      </c>
      <c r="T15" s="769">
        <f t="shared" si="3"/>
        <v>4114144827.8299999</v>
      </c>
      <c r="V15" s="1035">
        <f>+'[5]Balance de Comprobación'!G229</f>
        <v>4114144827.8299999</v>
      </c>
      <c r="W15" s="1012">
        <f t="shared" si="2"/>
        <v>0</v>
      </c>
    </row>
    <row r="16" spans="1:23" s="359" customFormat="1">
      <c r="A16" s="763" t="s">
        <v>3724</v>
      </c>
      <c r="B16" s="766">
        <v>11520594642.15</v>
      </c>
      <c r="C16" s="766">
        <v>0</v>
      </c>
      <c r="D16" s="766">
        <v>0</v>
      </c>
      <c r="E16" s="766">
        <v>0</v>
      </c>
      <c r="F16" s="766">
        <f t="shared" si="0"/>
        <v>11520594642.15</v>
      </c>
      <c r="G16" s="768">
        <f>+B406</f>
        <v>731145285.87999988</v>
      </c>
      <c r="H16" s="766">
        <f>-E406</f>
        <v>-382311365.36000001</v>
      </c>
      <c r="I16" s="766">
        <v>0</v>
      </c>
      <c r="J16" s="766">
        <v>0</v>
      </c>
      <c r="K16" s="766">
        <v>0</v>
      </c>
      <c r="L16" s="766">
        <f>+D406</f>
        <v>180638603.15000001</v>
      </c>
      <c r="M16" s="766">
        <f t="shared" si="4"/>
        <v>529472523.66999984</v>
      </c>
      <c r="N16" s="766">
        <f t="shared" si="1"/>
        <v>12050067165.82</v>
      </c>
      <c r="O16" s="766">
        <v>6830253365.0200005</v>
      </c>
      <c r="P16" s="768">
        <f>+B427</f>
        <v>409302493.29999995</v>
      </c>
      <c r="Q16" s="766">
        <f>-C427</f>
        <v>-212734374</v>
      </c>
      <c r="R16" s="766">
        <f t="shared" si="5"/>
        <v>196568119.29999995</v>
      </c>
      <c r="S16" s="766">
        <f t="shared" si="6"/>
        <v>7026821484.3200006</v>
      </c>
      <c r="T16" s="769">
        <f t="shared" si="3"/>
        <v>5023245681.499999</v>
      </c>
      <c r="V16" s="1035">
        <f>+'[5]Balance de Comprobación'!G237</f>
        <v>5023245681.5</v>
      </c>
      <c r="W16" s="1012">
        <f t="shared" si="2"/>
        <v>0</v>
      </c>
    </row>
    <row r="17" spans="1:23" s="770" customFormat="1" ht="23.25">
      <c r="A17" s="763" t="s">
        <v>3725</v>
      </c>
      <c r="B17" s="766">
        <v>3167287088.3200002</v>
      </c>
      <c r="C17" s="766">
        <v>0</v>
      </c>
      <c r="D17" s="766">
        <v>0</v>
      </c>
      <c r="E17" s="766">
        <v>0</v>
      </c>
      <c r="F17" s="766">
        <f t="shared" si="0"/>
        <v>3167287088.3200002</v>
      </c>
      <c r="G17" s="768">
        <f>+B448</f>
        <v>75493073.299999997</v>
      </c>
      <c r="H17" s="766">
        <f>-E448</f>
        <v>-17094282.629999999</v>
      </c>
      <c r="I17" s="766">
        <v>0</v>
      </c>
      <c r="J17" s="766">
        <v>0</v>
      </c>
      <c r="K17" s="766">
        <v>0</v>
      </c>
      <c r="L17" s="766">
        <f>+D448</f>
        <v>0</v>
      </c>
      <c r="M17" s="766">
        <f t="shared" si="4"/>
        <v>58398790.670000002</v>
      </c>
      <c r="N17" s="766">
        <f t="shared" si="1"/>
        <v>3225685878.9900002</v>
      </c>
      <c r="O17" s="766">
        <v>1490478291.79</v>
      </c>
      <c r="P17" s="768">
        <f>+B470</f>
        <v>92141803.040000007</v>
      </c>
      <c r="Q17" s="766">
        <f>-C470</f>
        <v>-11383673.220000001</v>
      </c>
      <c r="R17" s="766">
        <f t="shared" si="5"/>
        <v>80758129.820000008</v>
      </c>
      <c r="S17" s="766">
        <f t="shared" si="6"/>
        <v>1571236421.6099999</v>
      </c>
      <c r="T17" s="769">
        <f t="shared" si="3"/>
        <v>1654449457.3800004</v>
      </c>
      <c r="V17" s="1035">
        <f>+'[5]Balance de Comprobación'!G245</f>
        <v>1654449457.3800001</v>
      </c>
      <c r="W17" s="1039">
        <f t="shared" si="2"/>
        <v>0</v>
      </c>
    </row>
    <row r="18" spans="1:23" s="359" customFormat="1" ht="23.25">
      <c r="A18" s="763" t="s">
        <v>3726</v>
      </c>
      <c r="B18" s="766">
        <v>388586424.18000001</v>
      </c>
      <c r="C18" s="766">
        <v>0</v>
      </c>
      <c r="D18" s="766">
        <v>0</v>
      </c>
      <c r="E18" s="766">
        <v>0</v>
      </c>
      <c r="F18" s="766">
        <f t="shared" si="0"/>
        <v>388586424.18000001</v>
      </c>
      <c r="G18" s="768">
        <f>+B494</f>
        <v>1059450</v>
      </c>
      <c r="H18" s="766">
        <f>-E494</f>
        <v>-2178145.54</v>
      </c>
      <c r="I18" s="766">
        <v>0</v>
      </c>
      <c r="J18" s="766">
        <v>0</v>
      </c>
      <c r="K18" s="766">
        <v>0</v>
      </c>
      <c r="L18" s="766">
        <f>+D494</f>
        <v>104071.88</v>
      </c>
      <c r="M18" s="766">
        <f>SUM(G18:L18)</f>
        <v>-1014623.66</v>
      </c>
      <c r="N18" s="766">
        <f t="shared" si="1"/>
        <v>387571800.51999998</v>
      </c>
      <c r="O18" s="766">
        <v>239240584.49000001</v>
      </c>
      <c r="P18" s="768">
        <f>+B510</f>
        <v>9737845.7699999996</v>
      </c>
      <c r="Q18" s="766">
        <f>-C510</f>
        <v>-581270.63</v>
      </c>
      <c r="R18" s="766">
        <f t="shared" si="5"/>
        <v>9156575.1399999987</v>
      </c>
      <c r="S18" s="766">
        <f t="shared" si="6"/>
        <v>248397159.63</v>
      </c>
      <c r="T18" s="769">
        <f t="shared" si="3"/>
        <v>139174640.88999999</v>
      </c>
      <c r="V18" s="1035">
        <f>+'[5]Balance de Comprobación'!G253</f>
        <v>139174640.88999999</v>
      </c>
      <c r="W18" s="1012">
        <f>+T18-V18</f>
        <v>0</v>
      </c>
    </row>
    <row r="19" spans="1:23" ht="23.25">
      <c r="A19" s="763" t="s">
        <v>3727</v>
      </c>
      <c r="B19" s="764">
        <v>0</v>
      </c>
      <c r="C19" s="764">
        <v>0</v>
      </c>
      <c r="D19" s="764">
        <v>0</v>
      </c>
      <c r="E19" s="764">
        <v>0</v>
      </c>
      <c r="F19" s="764">
        <f t="shared" si="0"/>
        <v>0</v>
      </c>
      <c r="G19" s="764">
        <v>0</v>
      </c>
      <c r="H19" s="764">
        <v>0</v>
      </c>
      <c r="I19" s="764">
        <v>0</v>
      </c>
      <c r="J19" s="764">
        <v>0</v>
      </c>
      <c r="K19" s="764">
        <v>0</v>
      </c>
      <c r="L19" s="764">
        <v>0</v>
      </c>
      <c r="M19" s="764">
        <f>SUM(G19:L19)</f>
        <v>0</v>
      </c>
      <c r="N19" s="764">
        <f t="shared" si="1"/>
        <v>0</v>
      </c>
      <c r="O19" s="764">
        <v>0</v>
      </c>
      <c r="P19" s="764">
        <v>0</v>
      </c>
      <c r="Q19" s="764">
        <v>0</v>
      </c>
      <c r="R19" s="764">
        <f>SUM(P19:Q19)</f>
        <v>0</v>
      </c>
      <c r="S19" s="764">
        <f>O19+R19</f>
        <v>0</v>
      </c>
      <c r="T19" s="765">
        <f>+N19-S19</f>
        <v>0</v>
      </c>
      <c r="V19" s="296">
        <v>0</v>
      </c>
      <c r="W19" s="1012">
        <f>+T19-V19</f>
        <v>0</v>
      </c>
    </row>
    <row r="20" spans="1:23" s="359" customFormat="1">
      <c r="A20" s="763" t="s">
        <v>1543</v>
      </c>
      <c r="B20" s="766">
        <v>51590080</v>
      </c>
      <c r="C20" s="766">
        <v>0</v>
      </c>
      <c r="D20" s="766">
        <v>0</v>
      </c>
      <c r="E20" s="766">
        <v>0</v>
      </c>
      <c r="F20" s="766">
        <f t="shared" si="0"/>
        <v>51590080</v>
      </c>
      <c r="G20" s="768">
        <f>+B711</f>
        <v>0</v>
      </c>
      <c r="H20" s="766">
        <v>0</v>
      </c>
      <c r="I20" s="766">
        <v>0</v>
      </c>
      <c r="J20" s="766">
        <v>0</v>
      </c>
      <c r="K20" s="766">
        <v>0</v>
      </c>
      <c r="L20" s="766">
        <f>+D711</f>
        <v>2276000</v>
      </c>
      <c r="M20" s="766">
        <f t="shared" si="4"/>
        <v>2276000</v>
      </c>
      <c r="N20" s="766">
        <f t="shared" si="1"/>
        <v>53866080</v>
      </c>
      <c r="O20" s="766">
        <v>29053207.48</v>
      </c>
      <c r="P20" s="768">
        <f>+B722</f>
        <v>2195747.12</v>
      </c>
      <c r="Q20" s="766">
        <v>0</v>
      </c>
      <c r="R20" s="766">
        <f t="shared" si="5"/>
        <v>2195747.12</v>
      </c>
      <c r="S20" s="766">
        <f>O20+R20</f>
        <v>31248954.600000001</v>
      </c>
      <c r="T20" s="769">
        <f t="shared" si="3"/>
        <v>22617125.399999999</v>
      </c>
      <c r="V20" s="1035">
        <f>+'[5]Balance de Comprobación'!G310</f>
        <v>22617125.399999999</v>
      </c>
      <c r="W20" s="1012">
        <f>+T20-V20</f>
        <v>0</v>
      </c>
    </row>
    <row r="21" spans="1:23" s="359" customFormat="1" ht="23.25">
      <c r="A21" s="763" t="s">
        <v>3728</v>
      </c>
      <c r="B21" s="766">
        <v>5742116095.5500002</v>
      </c>
      <c r="C21" s="766">
        <v>0</v>
      </c>
      <c r="D21" s="766">
        <v>0</v>
      </c>
      <c r="E21" s="766">
        <v>0</v>
      </c>
      <c r="F21" s="766">
        <f t="shared" si="0"/>
        <v>5742116095.5500002</v>
      </c>
      <c r="G21" s="768">
        <f>+B584</f>
        <v>154061649.48000002</v>
      </c>
      <c r="H21" s="766">
        <f>-E584</f>
        <v>-64421744.639999993</v>
      </c>
      <c r="I21" s="766">
        <v>0</v>
      </c>
      <c r="J21" s="766">
        <v>0</v>
      </c>
      <c r="K21" s="766">
        <v>0</v>
      </c>
      <c r="L21" s="766">
        <f>+D584</f>
        <v>37529817.859999999</v>
      </c>
      <c r="M21" s="766">
        <f t="shared" si="4"/>
        <v>127169722.70000003</v>
      </c>
      <c r="N21" s="766">
        <f t="shared" si="1"/>
        <v>5869285818.25</v>
      </c>
      <c r="O21" s="766">
        <v>2860964167.9899998</v>
      </c>
      <c r="P21" s="768">
        <f>+B699</f>
        <v>119787137.89000002</v>
      </c>
      <c r="Q21" s="766">
        <f>-C699</f>
        <v>-29807750.779999994</v>
      </c>
      <c r="R21" s="766">
        <f>SUM(P21:Q21)</f>
        <v>89979387.110000014</v>
      </c>
      <c r="S21" s="766">
        <f>O21+R21</f>
        <v>2950943555.0999999</v>
      </c>
      <c r="T21" s="769">
        <f>+N21-S21</f>
        <v>2918342263.1500001</v>
      </c>
      <c r="V21" s="1035">
        <f>+'[5]Balance de Comprobación'!G261</f>
        <v>2918342263.1500001</v>
      </c>
      <c r="W21" s="1012">
        <f>+T21-V21</f>
        <v>0</v>
      </c>
    </row>
    <row r="22" spans="1:23">
      <c r="A22" s="757" t="s">
        <v>3002</v>
      </c>
      <c r="B22" s="758">
        <v>0</v>
      </c>
      <c r="C22" s="758"/>
      <c r="D22" s="758"/>
      <c r="E22" s="759"/>
      <c r="F22" s="758"/>
      <c r="G22" s="758"/>
      <c r="H22" s="759"/>
      <c r="I22" s="758"/>
      <c r="J22" s="323"/>
      <c r="K22" s="760"/>
      <c r="L22" s="760"/>
      <c r="M22" s="764"/>
      <c r="N22" s="764"/>
      <c r="O22" s="758"/>
      <c r="P22" s="758"/>
      <c r="Q22" s="759"/>
      <c r="R22" s="764"/>
      <c r="S22" s="764"/>
      <c r="T22" s="765"/>
      <c r="V22" s="296"/>
      <c r="W22" s="296"/>
    </row>
    <row r="23" spans="1:23">
      <c r="A23" s="763" t="s">
        <v>3718</v>
      </c>
      <c r="B23" s="764">
        <v>0</v>
      </c>
      <c r="C23" s="764">
        <v>0</v>
      </c>
      <c r="D23" s="764">
        <v>0</v>
      </c>
      <c r="E23" s="764">
        <v>0</v>
      </c>
      <c r="F23" s="764">
        <f>+B23+C23+D23-E23</f>
        <v>0</v>
      </c>
      <c r="G23" s="764">
        <v>0</v>
      </c>
      <c r="H23" s="764">
        <v>0</v>
      </c>
      <c r="I23" s="764">
        <v>0</v>
      </c>
      <c r="J23" s="764">
        <v>0</v>
      </c>
      <c r="K23" s="764">
        <v>0</v>
      </c>
      <c r="L23" s="764">
        <v>0</v>
      </c>
      <c r="M23" s="764">
        <f t="shared" si="4"/>
        <v>0</v>
      </c>
      <c r="N23" s="764">
        <f>+F23+M23</f>
        <v>0</v>
      </c>
      <c r="O23" s="764">
        <v>0</v>
      </c>
      <c r="P23" s="764">
        <v>0</v>
      </c>
      <c r="Q23" s="764">
        <v>0</v>
      </c>
      <c r="R23" s="764">
        <f t="shared" si="5"/>
        <v>0</v>
      </c>
      <c r="S23" s="764">
        <f t="shared" si="6"/>
        <v>0</v>
      </c>
      <c r="T23" s="765">
        <f t="shared" si="3"/>
        <v>0</v>
      </c>
      <c r="V23" s="296"/>
      <c r="W23" s="296"/>
    </row>
    <row r="24" spans="1:23">
      <c r="A24" s="763" t="s">
        <v>3719</v>
      </c>
      <c r="B24" s="764">
        <v>0</v>
      </c>
      <c r="C24" s="764">
        <v>0</v>
      </c>
      <c r="D24" s="764">
        <v>0</v>
      </c>
      <c r="E24" s="764">
        <v>0</v>
      </c>
      <c r="F24" s="764">
        <f>+B24+C24+D24-E24</f>
        <v>0</v>
      </c>
      <c r="G24" s="764">
        <v>0</v>
      </c>
      <c r="H24" s="764">
        <v>0</v>
      </c>
      <c r="I24" s="764">
        <v>0</v>
      </c>
      <c r="J24" s="764">
        <v>0</v>
      </c>
      <c r="K24" s="764">
        <v>0</v>
      </c>
      <c r="L24" s="764">
        <v>0</v>
      </c>
      <c r="M24" s="764">
        <f t="shared" si="4"/>
        <v>0</v>
      </c>
      <c r="N24" s="764">
        <f>+F24+M24</f>
        <v>0</v>
      </c>
      <c r="O24" s="764">
        <v>0</v>
      </c>
      <c r="P24" s="764">
        <v>0</v>
      </c>
      <c r="Q24" s="764">
        <v>0</v>
      </c>
      <c r="R24" s="764">
        <f t="shared" si="5"/>
        <v>0</v>
      </c>
      <c r="S24" s="764">
        <f t="shared" si="6"/>
        <v>0</v>
      </c>
      <c r="T24" s="765">
        <f t="shared" si="3"/>
        <v>0</v>
      </c>
      <c r="V24" s="296"/>
      <c r="W24" s="296"/>
    </row>
    <row r="25" spans="1:23">
      <c r="A25" s="757" t="s">
        <v>3729</v>
      </c>
      <c r="B25" s="758">
        <v>0</v>
      </c>
      <c r="C25" s="758"/>
      <c r="D25" s="758"/>
      <c r="E25" s="759"/>
      <c r="F25" s="764">
        <f>+B25+C25+D25-E25</f>
        <v>0</v>
      </c>
      <c r="G25" s="758"/>
      <c r="H25" s="759"/>
      <c r="I25" s="758"/>
      <c r="J25" s="323"/>
      <c r="K25" s="760"/>
      <c r="L25" s="760"/>
      <c r="M25" s="764">
        <f t="shared" si="4"/>
        <v>0</v>
      </c>
      <c r="N25" s="764">
        <f>+F25+M25</f>
        <v>0</v>
      </c>
      <c r="O25" s="758">
        <v>0</v>
      </c>
      <c r="P25" s="758"/>
      <c r="Q25" s="759"/>
      <c r="R25" s="764">
        <f t="shared" si="5"/>
        <v>0</v>
      </c>
      <c r="S25" s="764">
        <f t="shared" si="6"/>
        <v>0</v>
      </c>
      <c r="T25" s="765">
        <f t="shared" si="3"/>
        <v>0</v>
      </c>
      <c r="V25" s="296"/>
      <c r="W25" s="296"/>
    </row>
    <row r="26" spans="1:23">
      <c r="A26" s="763" t="s">
        <v>3730</v>
      </c>
      <c r="B26" s="764">
        <v>0</v>
      </c>
      <c r="C26" s="764">
        <v>0</v>
      </c>
      <c r="D26" s="764">
        <v>0</v>
      </c>
      <c r="E26" s="764">
        <v>0</v>
      </c>
      <c r="F26" s="764">
        <f>+B26+C26+D26-E26</f>
        <v>0</v>
      </c>
      <c r="G26" s="764">
        <v>0</v>
      </c>
      <c r="H26" s="764">
        <v>0</v>
      </c>
      <c r="I26" s="764">
        <v>0</v>
      </c>
      <c r="J26" s="764">
        <v>0</v>
      </c>
      <c r="K26" s="764">
        <v>0</v>
      </c>
      <c r="L26" s="764">
        <v>0</v>
      </c>
      <c r="M26" s="764">
        <f t="shared" si="4"/>
        <v>0</v>
      </c>
      <c r="N26" s="764">
        <f>+F26+M26</f>
        <v>0</v>
      </c>
      <c r="O26" s="764">
        <v>0</v>
      </c>
      <c r="P26" s="764">
        <v>0</v>
      </c>
      <c r="Q26" s="764">
        <v>0</v>
      </c>
      <c r="R26" s="764">
        <f t="shared" si="5"/>
        <v>0</v>
      </c>
      <c r="S26" s="764">
        <f t="shared" si="6"/>
        <v>0</v>
      </c>
      <c r="T26" s="765">
        <f t="shared" si="3"/>
        <v>0</v>
      </c>
      <c r="V26" s="296"/>
      <c r="W26" s="296"/>
    </row>
    <row r="27" spans="1:23">
      <c r="A27" s="763" t="s">
        <v>3731</v>
      </c>
      <c r="B27" s="764">
        <v>0</v>
      </c>
      <c r="C27" s="764">
        <v>0</v>
      </c>
      <c r="D27" s="764">
        <v>0</v>
      </c>
      <c r="E27" s="764">
        <v>0</v>
      </c>
      <c r="F27" s="764">
        <f>+B27+C27+D27-E27</f>
        <v>0</v>
      </c>
      <c r="G27" s="764">
        <v>0</v>
      </c>
      <c r="H27" s="764">
        <v>0</v>
      </c>
      <c r="I27" s="764">
        <v>0</v>
      </c>
      <c r="J27" s="764">
        <v>0</v>
      </c>
      <c r="K27" s="764">
        <v>0</v>
      </c>
      <c r="L27" s="764">
        <v>0</v>
      </c>
      <c r="M27" s="764">
        <f>SUM(G27:L27)</f>
        <v>0</v>
      </c>
      <c r="N27" s="764">
        <f>+F27+M27</f>
        <v>0</v>
      </c>
      <c r="O27" s="764">
        <v>0</v>
      </c>
      <c r="P27" s="764">
        <v>0</v>
      </c>
      <c r="Q27" s="764">
        <v>0</v>
      </c>
      <c r="R27" s="764">
        <f>SUM(P27:Q27)</f>
        <v>0</v>
      </c>
      <c r="S27" s="764">
        <f>O27+R27</f>
        <v>0</v>
      </c>
      <c r="T27" s="765">
        <f>+N27-S27</f>
        <v>0</v>
      </c>
      <c r="V27" s="296"/>
      <c r="W27" s="296"/>
    </row>
    <row r="28" spans="1:23" ht="34.5">
      <c r="A28" s="757" t="s">
        <v>3003</v>
      </c>
      <c r="B28" s="758">
        <v>0</v>
      </c>
      <c r="C28" s="758"/>
      <c r="D28" s="758"/>
      <c r="E28" s="759"/>
      <c r="F28" s="758"/>
      <c r="G28" s="758"/>
      <c r="H28" s="759"/>
      <c r="I28" s="758"/>
      <c r="J28" s="323"/>
      <c r="K28" s="760"/>
      <c r="L28" s="760"/>
      <c r="M28" s="764"/>
      <c r="N28" s="764"/>
      <c r="O28" s="758"/>
      <c r="P28" s="758"/>
      <c r="Q28" s="759"/>
      <c r="R28" s="764"/>
      <c r="S28" s="764"/>
      <c r="T28" s="765"/>
      <c r="V28" s="296"/>
      <c r="W28" s="296"/>
    </row>
    <row r="29" spans="1:23">
      <c r="A29" s="772" t="s">
        <v>3732</v>
      </c>
      <c r="B29" s="764">
        <v>0</v>
      </c>
      <c r="C29" s="764">
        <v>0</v>
      </c>
      <c r="D29" s="764">
        <v>0</v>
      </c>
      <c r="E29" s="764">
        <v>0</v>
      </c>
      <c r="F29" s="764">
        <f>+B29+C29+D29-E29</f>
        <v>0</v>
      </c>
      <c r="G29" s="764">
        <v>0</v>
      </c>
      <c r="H29" s="764">
        <v>0</v>
      </c>
      <c r="I29" s="764">
        <v>0</v>
      </c>
      <c r="J29" s="764">
        <v>0</v>
      </c>
      <c r="K29" s="764">
        <v>0</v>
      </c>
      <c r="L29" s="764">
        <v>0</v>
      </c>
      <c r="M29" s="764">
        <f t="shared" si="4"/>
        <v>0</v>
      </c>
      <c r="N29" s="764">
        <f t="shared" ref="N29:N36" si="7">+F29+M29</f>
        <v>0</v>
      </c>
      <c r="O29" s="764">
        <v>0</v>
      </c>
      <c r="P29" s="764">
        <v>0</v>
      </c>
      <c r="Q29" s="764">
        <v>0</v>
      </c>
      <c r="R29" s="764">
        <f t="shared" si="5"/>
        <v>0</v>
      </c>
      <c r="S29" s="764">
        <f t="shared" si="6"/>
        <v>0</v>
      </c>
      <c r="T29" s="765">
        <f t="shared" si="3"/>
        <v>0</v>
      </c>
      <c r="V29" s="296"/>
      <c r="W29" s="296"/>
    </row>
    <row r="30" spans="1:23">
      <c r="A30" s="763" t="s">
        <v>3733</v>
      </c>
      <c r="B30" s="764">
        <v>0</v>
      </c>
      <c r="C30" s="764">
        <v>0</v>
      </c>
      <c r="D30" s="764">
        <v>0</v>
      </c>
      <c r="E30" s="764">
        <v>0</v>
      </c>
      <c r="F30" s="764">
        <f>+B30+C30+D30-E30</f>
        <v>0</v>
      </c>
      <c r="G30" s="764">
        <v>0</v>
      </c>
      <c r="H30" s="764">
        <v>0</v>
      </c>
      <c r="I30" s="764">
        <v>0</v>
      </c>
      <c r="J30" s="764">
        <v>0</v>
      </c>
      <c r="K30" s="764">
        <v>0</v>
      </c>
      <c r="L30" s="764">
        <v>0</v>
      </c>
      <c r="M30" s="764">
        <f t="shared" si="4"/>
        <v>0</v>
      </c>
      <c r="N30" s="764">
        <f t="shared" si="7"/>
        <v>0</v>
      </c>
      <c r="O30" s="764">
        <v>0</v>
      </c>
      <c r="P30" s="764">
        <v>0</v>
      </c>
      <c r="Q30" s="764">
        <v>0</v>
      </c>
      <c r="R30" s="764">
        <f t="shared" si="5"/>
        <v>0</v>
      </c>
      <c r="S30" s="764">
        <f t="shared" si="6"/>
        <v>0</v>
      </c>
      <c r="T30" s="765">
        <f t="shared" si="3"/>
        <v>0</v>
      </c>
      <c r="V30" s="296"/>
      <c r="W30" s="296"/>
    </row>
    <row r="31" spans="1:23" ht="23.25">
      <c r="A31" s="763" t="s">
        <v>3734</v>
      </c>
      <c r="B31" s="764">
        <v>0</v>
      </c>
      <c r="C31" s="764">
        <v>0</v>
      </c>
      <c r="D31" s="764">
        <v>0</v>
      </c>
      <c r="E31" s="764">
        <v>0</v>
      </c>
      <c r="F31" s="764">
        <f>+B31+C31+D31-E31</f>
        <v>0</v>
      </c>
      <c r="G31" s="764">
        <v>0</v>
      </c>
      <c r="H31" s="764">
        <v>0</v>
      </c>
      <c r="I31" s="764">
        <v>0</v>
      </c>
      <c r="J31" s="764">
        <v>0</v>
      </c>
      <c r="K31" s="764">
        <v>0</v>
      </c>
      <c r="L31" s="764">
        <v>0</v>
      </c>
      <c r="M31" s="764">
        <f t="shared" si="4"/>
        <v>0</v>
      </c>
      <c r="N31" s="764">
        <f t="shared" si="7"/>
        <v>0</v>
      </c>
      <c r="O31" s="764">
        <v>0</v>
      </c>
      <c r="P31" s="764">
        <v>0</v>
      </c>
      <c r="Q31" s="764">
        <v>0</v>
      </c>
      <c r="R31" s="764">
        <f t="shared" si="5"/>
        <v>0</v>
      </c>
      <c r="S31" s="764">
        <f t="shared" si="6"/>
        <v>0</v>
      </c>
      <c r="T31" s="765">
        <f t="shared" si="3"/>
        <v>0</v>
      </c>
      <c r="V31" s="296"/>
      <c r="W31" s="296"/>
    </row>
    <row r="32" spans="1:23" s="359" customFormat="1" ht="23.25">
      <c r="A32" s="763" t="s">
        <v>3735</v>
      </c>
      <c r="B32" s="766">
        <v>112458249.74000001</v>
      </c>
      <c r="C32" s="766">
        <v>0</v>
      </c>
      <c r="D32" s="766">
        <v>0</v>
      </c>
      <c r="E32" s="766">
        <v>0</v>
      </c>
      <c r="F32" s="766">
        <f>+B32+C32+D32-E32</f>
        <v>112458249.74000001</v>
      </c>
      <c r="G32" s="766">
        <f>+B814</f>
        <v>0</v>
      </c>
      <c r="H32" s="766">
        <v>0</v>
      </c>
      <c r="I32" s="766">
        <v>0</v>
      </c>
      <c r="J32" s="766">
        <v>0</v>
      </c>
      <c r="K32" s="766">
        <v>0</v>
      </c>
      <c r="L32" s="766">
        <v>0</v>
      </c>
      <c r="M32" s="766">
        <f>SUM(G32:L32)</f>
        <v>0</v>
      </c>
      <c r="N32" s="766">
        <f t="shared" si="7"/>
        <v>112458249.74000001</v>
      </c>
      <c r="O32" s="766">
        <v>0</v>
      </c>
      <c r="P32" s="766">
        <v>0</v>
      </c>
      <c r="Q32" s="766">
        <f>-E814</f>
        <v>-25444710</v>
      </c>
      <c r="R32" s="766">
        <f>SUM(P32:Q32)</f>
        <v>-25444710</v>
      </c>
      <c r="S32" s="766">
        <f>O32+R32</f>
        <v>-25444710</v>
      </c>
      <c r="T32" s="769">
        <f>+N32+S32</f>
        <v>87013539.74000001</v>
      </c>
      <c r="V32" s="1035">
        <f>+'Bal. Comprob.'!G318</f>
        <v>87013539.739999995</v>
      </c>
      <c r="W32" s="1012">
        <f>+T32-V32</f>
        <v>0</v>
      </c>
    </row>
    <row r="33" spans="1:23">
      <c r="A33" s="757" t="s">
        <v>1564</v>
      </c>
      <c r="B33" s="758">
        <v>0</v>
      </c>
      <c r="C33" s="758"/>
      <c r="D33" s="758"/>
      <c r="E33" s="759"/>
      <c r="F33" s="758"/>
      <c r="G33" s="758"/>
      <c r="H33" s="759"/>
      <c r="I33" s="758"/>
      <c r="J33" s="323"/>
      <c r="K33" s="760"/>
      <c r="L33" s="760"/>
      <c r="M33" s="764">
        <f t="shared" si="4"/>
        <v>0</v>
      </c>
      <c r="N33" s="764">
        <f t="shared" si="7"/>
        <v>0</v>
      </c>
      <c r="O33" s="758">
        <v>0</v>
      </c>
      <c r="P33" s="758"/>
      <c r="Q33" s="759"/>
      <c r="R33" s="764">
        <f t="shared" si="5"/>
        <v>0</v>
      </c>
      <c r="S33" s="764">
        <f t="shared" si="6"/>
        <v>0</v>
      </c>
      <c r="T33" s="765">
        <f t="shared" si="3"/>
        <v>0</v>
      </c>
      <c r="V33" s="296"/>
      <c r="W33" s="296"/>
    </row>
    <row r="34" spans="1:23">
      <c r="A34" s="763" t="s">
        <v>3736</v>
      </c>
      <c r="B34" s="764">
        <v>0</v>
      </c>
      <c r="C34" s="764">
        <v>0</v>
      </c>
      <c r="D34" s="764">
        <v>0</v>
      </c>
      <c r="E34" s="764">
        <v>0</v>
      </c>
      <c r="F34" s="764">
        <f>+B34+C34+D34-E34</f>
        <v>0</v>
      </c>
      <c r="G34" s="764">
        <v>0</v>
      </c>
      <c r="H34" s="764">
        <v>0</v>
      </c>
      <c r="I34" s="764">
        <v>0</v>
      </c>
      <c r="J34" s="764">
        <v>0</v>
      </c>
      <c r="K34" s="764">
        <v>0</v>
      </c>
      <c r="L34" s="764">
        <v>0</v>
      </c>
      <c r="M34" s="764">
        <f>SUM(G34:L34)</f>
        <v>0</v>
      </c>
      <c r="N34" s="764">
        <f t="shared" si="7"/>
        <v>0</v>
      </c>
      <c r="O34" s="764">
        <v>0</v>
      </c>
      <c r="P34" s="764">
        <v>0</v>
      </c>
      <c r="Q34" s="764">
        <v>0</v>
      </c>
      <c r="R34" s="764">
        <f>SUM(P34:Q34)</f>
        <v>0</v>
      </c>
      <c r="S34" s="764">
        <f>O34+R34</f>
        <v>0</v>
      </c>
      <c r="T34" s="765">
        <f>+N34-S34</f>
        <v>0</v>
      </c>
      <c r="V34" s="296"/>
      <c r="W34" s="296"/>
    </row>
    <row r="35" spans="1:23" s="359" customFormat="1" ht="23.25">
      <c r="A35" s="763" t="s">
        <v>3737</v>
      </c>
      <c r="B35" s="766">
        <v>135264345</v>
      </c>
      <c r="C35" s="766">
        <v>0</v>
      </c>
      <c r="D35" s="766">
        <v>0</v>
      </c>
      <c r="E35" s="766">
        <v>0</v>
      </c>
      <c r="F35" s="766">
        <f>+B35+C35+D35-E35</f>
        <v>135264345</v>
      </c>
      <c r="G35" s="766">
        <f>+B733</f>
        <v>6500000</v>
      </c>
      <c r="H35" s="766">
        <f>-E733</f>
        <v>0</v>
      </c>
      <c r="I35" s="766">
        <v>0</v>
      </c>
      <c r="J35" s="766">
        <v>0</v>
      </c>
      <c r="K35" s="766">
        <v>0</v>
      </c>
      <c r="L35" s="766">
        <v>0</v>
      </c>
      <c r="M35" s="766">
        <f>SUM(G35:L35)</f>
        <v>6500000</v>
      </c>
      <c r="N35" s="766">
        <f t="shared" si="7"/>
        <v>141764345</v>
      </c>
      <c r="O35" s="766">
        <v>0</v>
      </c>
      <c r="P35" s="766">
        <v>0</v>
      </c>
      <c r="Q35" s="766">
        <v>0</v>
      </c>
      <c r="R35" s="766">
        <f t="shared" si="5"/>
        <v>0</v>
      </c>
      <c r="S35" s="766">
        <f t="shared" si="6"/>
        <v>0</v>
      </c>
      <c r="T35" s="769">
        <f t="shared" si="3"/>
        <v>141764345</v>
      </c>
      <c r="V35" s="1035">
        <f>+'[5]Balance de Comprobación'!G325</f>
        <v>141764345</v>
      </c>
      <c r="W35" s="1012">
        <f>+T35-V35</f>
        <v>0</v>
      </c>
    </row>
    <row r="36" spans="1:23">
      <c r="A36" s="763" t="s">
        <v>3738</v>
      </c>
      <c r="B36" s="764">
        <v>0</v>
      </c>
      <c r="C36" s="764">
        <v>0</v>
      </c>
      <c r="D36" s="764">
        <v>0</v>
      </c>
      <c r="E36" s="764">
        <v>0</v>
      </c>
      <c r="F36" s="764">
        <f>+B36+C36+D36-E36</f>
        <v>0</v>
      </c>
      <c r="G36" s="764">
        <v>0</v>
      </c>
      <c r="H36" s="764">
        <v>0</v>
      </c>
      <c r="I36" s="764">
        <v>0</v>
      </c>
      <c r="J36" s="764">
        <v>0</v>
      </c>
      <c r="K36" s="764">
        <v>0</v>
      </c>
      <c r="L36" s="764">
        <v>0</v>
      </c>
      <c r="M36" s="764">
        <f t="shared" si="4"/>
        <v>0</v>
      </c>
      <c r="N36" s="764">
        <f t="shared" si="7"/>
        <v>0</v>
      </c>
      <c r="O36" s="764">
        <v>0</v>
      </c>
      <c r="P36" s="764">
        <v>0</v>
      </c>
      <c r="Q36" s="764">
        <v>0</v>
      </c>
      <c r="R36" s="764">
        <f t="shared" si="5"/>
        <v>0</v>
      </c>
      <c r="S36" s="764">
        <f t="shared" si="6"/>
        <v>0</v>
      </c>
      <c r="T36" s="765">
        <f t="shared" si="3"/>
        <v>0</v>
      </c>
      <c r="V36" s="296"/>
      <c r="W36" s="296"/>
    </row>
    <row r="37" spans="1:23" ht="23.25">
      <c r="A37" s="757" t="s">
        <v>3005</v>
      </c>
      <c r="B37" s="758">
        <v>0</v>
      </c>
      <c r="C37" s="758"/>
      <c r="D37" s="758"/>
      <c r="E37" s="759"/>
      <c r="F37" s="758"/>
      <c r="G37" s="758"/>
      <c r="H37" s="759"/>
      <c r="I37" s="758"/>
      <c r="J37" s="323"/>
      <c r="K37" s="760"/>
      <c r="L37" s="760"/>
      <c r="M37" s="764"/>
      <c r="N37" s="764"/>
      <c r="O37" s="758"/>
      <c r="P37" s="758"/>
      <c r="Q37" s="759"/>
      <c r="R37" s="764"/>
      <c r="S37" s="764"/>
      <c r="T37" s="765"/>
      <c r="V37" s="296"/>
      <c r="W37" s="296"/>
    </row>
    <row r="38" spans="1:23">
      <c r="A38" s="763" t="s">
        <v>3739</v>
      </c>
      <c r="B38" s="764">
        <v>0</v>
      </c>
      <c r="C38" s="764">
        <v>0</v>
      </c>
      <c r="D38" s="764">
        <v>0</v>
      </c>
      <c r="E38" s="764">
        <v>0</v>
      </c>
      <c r="F38" s="764">
        <f>+B38+C38+D38-E38</f>
        <v>0</v>
      </c>
      <c r="G38" s="764">
        <v>0</v>
      </c>
      <c r="H38" s="764">
        <v>0</v>
      </c>
      <c r="I38" s="764">
        <v>0</v>
      </c>
      <c r="J38" s="764">
        <v>0</v>
      </c>
      <c r="K38" s="764">
        <v>0</v>
      </c>
      <c r="L38" s="764">
        <v>0</v>
      </c>
      <c r="M38" s="764">
        <f t="shared" si="4"/>
        <v>0</v>
      </c>
      <c r="N38" s="764">
        <f>+F38+M38</f>
        <v>0</v>
      </c>
      <c r="O38" s="764">
        <v>0</v>
      </c>
      <c r="P38" s="764">
        <v>0</v>
      </c>
      <c r="Q38" s="764">
        <v>0</v>
      </c>
      <c r="R38" s="764">
        <f t="shared" si="5"/>
        <v>0</v>
      </c>
      <c r="S38" s="764">
        <f t="shared" si="6"/>
        <v>0</v>
      </c>
      <c r="T38" s="765">
        <f t="shared" si="3"/>
        <v>0</v>
      </c>
      <c r="V38" s="296"/>
      <c r="W38" s="296"/>
    </row>
    <row r="39" spans="1:23">
      <c r="A39" s="763" t="s">
        <v>3740</v>
      </c>
      <c r="B39" s="764">
        <v>0</v>
      </c>
      <c r="C39" s="764">
        <v>0</v>
      </c>
      <c r="D39" s="764">
        <v>0</v>
      </c>
      <c r="E39" s="764">
        <v>0</v>
      </c>
      <c r="F39" s="764">
        <f>+B39+C39+D39-E39</f>
        <v>0</v>
      </c>
      <c r="G39" s="764">
        <v>0</v>
      </c>
      <c r="H39" s="764">
        <v>0</v>
      </c>
      <c r="I39" s="764">
        <v>0</v>
      </c>
      <c r="J39" s="764">
        <v>0</v>
      </c>
      <c r="K39" s="764">
        <v>0</v>
      </c>
      <c r="L39" s="764">
        <v>0</v>
      </c>
      <c r="M39" s="764">
        <f t="shared" si="4"/>
        <v>0</v>
      </c>
      <c r="N39" s="764">
        <f>+F39+M39</f>
        <v>0</v>
      </c>
      <c r="O39" s="764">
        <v>0</v>
      </c>
      <c r="P39" s="764">
        <v>0</v>
      </c>
      <c r="Q39" s="764">
        <v>0</v>
      </c>
      <c r="R39" s="764">
        <f t="shared" si="5"/>
        <v>0</v>
      </c>
      <c r="S39" s="764">
        <f t="shared" si="6"/>
        <v>0</v>
      </c>
      <c r="T39" s="765">
        <f t="shared" si="3"/>
        <v>0</v>
      </c>
      <c r="V39" s="296"/>
      <c r="W39" s="296"/>
    </row>
    <row r="40" spans="1:23" ht="23.25">
      <c r="A40" s="757" t="s">
        <v>3007</v>
      </c>
      <c r="B40" s="758">
        <v>0</v>
      </c>
      <c r="C40" s="758"/>
      <c r="D40" s="758"/>
      <c r="E40" s="759"/>
      <c r="F40" s="758"/>
      <c r="G40" s="758"/>
      <c r="H40" s="759"/>
      <c r="I40" s="758"/>
      <c r="J40" s="323"/>
      <c r="K40" s="760"/>
      <c r="L40" s="760"/>
      <c r="M40" s="764">
        <f t="shared" si="4"/>
        <v>0</v>
      </c>
      <c r="N40" s="764">
        <f>+F40+M40</f>
        <v>0</v>
      </c>
      <c r="O40" s="758">
        <v>0</v>
      </c>
      <c r="P40" s="758"/>
      <c r="Q40" s="759"/>
      <c r="R40" s="764"/>
      <c r="S40" s="764">
        <f t="shared" si="6"/>
        <v>0</v>
      </c>
      <c r="T40" s="765">
        <f t="shared" si="3"/>
        <v>0</v>
      </c>
      <c r="V40" s="296"/>
      <c r="W40" s="296"/>
    </row>
    <row r="41" spans="1:23">
      <c r="A41" s="763" t="s">
        <v>3739</v>
      </c>
      <c r="B41" s="764">
        <v>0</v>
      </c>
      <c r="C41" s="764">
        <v>0</v>
      </c>
      <c r="D41" s="764">
        <v>0</v>
      </c>
      <c r="E41" s="764">
        <v>0</v>
      </c>
      <c r="F41" s="764">
        <f>+B41+C41+D41-E41</f>
        <v>0</v>
      </c>
      <c r="G41" s="764">
        <v>0</v>
      </c>
      <c r="H41" s="764">
        <v>0</v>
      </c>
      <c r="I41" s="764">
        <v>0</v>
      </c>
      <c r="J41" s="764">
        <v>0</v>
      </c>
      <c r="K41" s="764">
        <v>0</v>
      </c>
      <c r="L41" s="764">
        <v>0</v>
      </c>
      <c r="M41" s="764">
        <f t="shared" si="4"/>
        <v>0</v>
      </c>
      <c r="N41" s="764">
        <f>+F41+M41</f>
        <v>0</v>
      </c>
      <c r="O41" s="764">
        <v>0</v>
      </c>
      <c r="P41" s="764">
        <v>0</v>
      </c>
      <c r="Q41" s="764">
        <v>0</v>
      </c>
      <c r="R41" s="764">
        <f t="shared" si="5"/>
        <v>0</v>
      </c>
      <c r="S41" s="764">
        <f t="shared" si="6"/>
        <v>0</v>
      </c>
      <c r="T41" s="765">
        <f t="shared" si="3"/>
        <v>0</v>
      </c>
      <c r="V41" s="296"/>
      <c r="W41" s="296"/>
    </row>
    <row r="42" spans="1:23">
      <c r="A42" s="763" t="s">
        <v>3740</v>
      </c>
      <c r="B42" s="764">
        <v>0</v>
      </c>
      <c r="C42" s="764">
        <v>0</v>
      </c>
      <c r="D42" s="764">
        <v>0</v>
      </c>
      <c r="E42" s="764">
        <v>0</v>
      </c>
      <c r="F42" s="764">
        <f>+B42+C42+D42-E42</f>
        <v>0</v>
      </c>
      <c r="G42" s="764">
        <v>0</v>
      </c>
      <c r="H42" s="764">
        <v>0</v>
      </c>
      <c r="I42" s="764">
        <v>0</v>
      </c>
      <c r="J42" s="764">
        <v>0</v>
      </c>
      <c r="K42" s="764">
        <v>0</v>
      </c>
      <c r="L42" s="764">
        <v>0</v>
      </c>
      <c r="M42" s="764">
        <f t="shared" si="4"/>
        <v>0</v>
      </c>
      <c r="N42" s="764">
        <f>+F42+M42</f>
        <v>0</v>
      </c>
      <c r="O42" s="764">
        <v>0</v>
      </c>
      <c r="P42" s="764">
        <v>0</v>
      </c>
      <c r="Q42" s="764">
        <v>0</v>
      </c>
      <c r="R42" s="764">
        <f t="shared" si="5"/>
        <v>0</v>
      </c>
      <c r="S42" s="764">
        <f t="shared" si="6"/>
        <v>0</v>
      </c>
      <c r="T42" s="765">
        <f t="shared" si="3"/>
        <v>0</v>
      </c>
      <c r="V42" s="296"/>
      <c r="W42" s="296"/>
    </row>
    <row r="43" spans="1:23">
      <c r="A43" s="757" t="s">
        <v>3741</v>
      </c>
      <c r="B43" s="758">
        <v>0</v>
      </c>
      <c r="C43" s="758"/>
      <c r="D43" s="758"/>
      <c r="E43" s="759"/>
      <c r="F43" s="758"/>
      <c r="G43" s="758"/>
      <c r="H43" s="759"/>
      <c r="I43" s="758"/>
      <c r="J43" s="323"/>
      <c r="K43" s="760"/>
      <c r="L43" s="760"/>
      <c r="M43" s="764"/>
      <c r="N43" s="764"/>
      <c r="O43" s="758"/>
      <c r="P43" s="758"/>
      <c r="Q43" s="759"/>
      <c r="R43" s="764"/>
      <c r="S43" s="764"/>
      <c r="T43" s="765">
        <f t="shared" si="3"/>
        <v>0</v>
      </c>
      <c r="V43" s="296"/>
      <c r="W43" s="296"/>
    </row>
    <row r="44" spans="1:23">
      <c r="A44" s="763" t="s">
        <v>3742</v>
      </c>
      <c r="B44" s="764">
        <v>0</v>
      </c>
      <c r="C44" s="764">
        <v>0</v>
      </c>
      <c r="D44" s="764">
        <v>0</v>
      </c>
      <c r="E44" s="764">
        <v>0</v>
      </c>
      <c r="F44" s="764">
        <f>+B44+C44+D44-E44</f>
        <v>0</v>
      </c>
      <c r="G44" s="764">
        <v>0</v>
      </c>
      <c r="H44" s="764">
        <v>0</v>
      </c>
      <c r="I44" s="764">
        <v>0</v>
      </c>
      <c r="J44" s="764">
        <v>0</v>
      </c>
      <c r="K44" s="764">
        <v>0</v>
      </c>
      <c r="L44" s="764">
        <v>0</v>
      </c>
      <c r="M44" s="764">
        <f t="shared" si="4"/>
        <v>0</v>
      </c>
      <c r="N44" s="764">
        <f>+F44+M44</f>
        <v>0</v>
      </c>
      <c r="O44" s="764">
        <v>0</v>
      </c>
      <c r="P44" s="764">
        <v>0</v>
      </c>
      <c r="Q44" s="764">
        <v>0</v>
      </c>
      <c r="R44" s="764">
        <f t="shared" si="5"/>
        <v>0</v>
      </c>
      <c r="S44" s="764">
        <f t="shared" si="6"/>
        <v>0</v>
      </c>
      <c r="T44" s="765">
        <f t="shared" si="3"/>
        <v>0</v>
      </c>
      <c r="V44" s="296"/>
      <c r="W44" s="296"/>
    </row>
    <row r="45" spans="1:23">
      <c r="A45" s="763" t="s">
        <v>3743</v>
      </c>
      <c r="B45" s="764">
        <v>0</v>
      </c>
      <c r="C45" s="764">
        <v>0</v>
      </c>
      <c r="D45" s="764">
        <v>0</v>
      </c>
      <c r="E45" s="764">
        <v>0</v>
      </c>
      <c r="F45" s="764">
        <f>+B45+C45+D45-E45</f>
        <v>0</v>
      </c>
      <c r="G45" s="764">
        <v>0</v>
      </c>
      <c r="H45" s="764">
        <v>0</v>
      </c>
      <c r="I45" s="764">
        <v>0</v>
      </c>
      <c r="J45" s="764">
        <v>0</v>
      </c>
      <c r="K45" s="764">
        <v>0</v>
      </c>
      <c r="L45" s="764">
        <v>0</v>
      </c>
      <c r="M45" s="764">
        <f t="shared" si="4"/>
        <v>0</v>
      </c>
      <c r="N45" s="764">
        <f>+F45+M45</f>
        <v>0</v>
      </c>
      <c r="O45" s="764">
        <v>0</v>
      </c>
      <c r="P45" s="764">
        <v>0</v>
      </c>
      <c r="Q45" s="764">
        <v>0</v>
      </c>
      <c r="R45" s="764">
        <f t="shared" si="5"/>
        <v>0</v>
      </c>
      <c r="S45" s="764">
        <f t="shared" si="6"/>
        <v>0</v>
      </c>
      <c r="T45" s="765">
        <f t="shared" si="3"/>
        <v>0</v>
      </c>
      <c r="V45" s="296"/>
      <c r="W45" s="296"/>
    </row>
    <row r="46" spans="1:23" s="359" customFormat="1">
      <c r="A46" s="763" t="s">
        <v>1582</v>
      </c>
      <c r="B46" s="766">
        <v>15896687703.470003</v>
      </c>
      <c r="C46" s="766">
        <v>2420546103.29</v>
      </c>
      <c r="D46" s="766">
        <v>0</v>
      </c>
      <c r="E46" s="766">
        <v>0</v>
      </c>
      <c r="F46" s="766">
        <f>+B46+C46+D46-E46</f>
        <v>18317233806.760002</v>
      </c>
      <c r="G46" s="766">
        <f>+B756</f>
        <v>302909816.29999995</v>
      </c>
      <c r="H46" s="773">
        <f>-E756</f>
        <v>-313285063.90999997</v>
      </c>
      <c r="I46" s="766">
        <f>+C756</f>
        <v>0</v>
      </c>
      <c r="J46" s="766">
        <v>0</v>
      </c>
      <c r="K46" s="766">
        <v>0</v>
      </c>
      <c r="L46" s="766">
        <f>+D756</f>
        <v>44188668.009999998</v>
      </c>
      <c r="M46" s="766">
        <f t="shared" si="4"/>
        <v>33813420.399999984</v>
      </c>
      <c r="N46" s="766">
        <f>+F46+M46</f>
        <v>18351047227.160004</v>
      </c>
      <c r="O46" s="766">
        <v>10656110801.380001</v>
      </c>
      <c r="P46" s="766">
        <f>+B778</f>
        <v>719789946.75</v>
      </c>
      <c r="Q46" s="766">
        <f>-C778</f>
        <v>-39931500.079999998</v>
      </c>
      <c r="R46" s="766">
        <f t="shared" si="5"/>
        <v>679858446.66999996</v>
      </c>
      <c r="S46" s="766">
        <f t="shared" si="6"/>
        <v>11335969248.050001</v>
      </c>
      <c r="T46" s="769">
        <f t="shared" si="3"/>
        <v>7015077979.1100025</v>
      </c>
      <c r="V46" s="1035">
        <f>+'[5]Balance de Comprobación'!G335</f>
        <v>7015077979.1099997</v>
      </c>
      <c r="W46" s="1012">
        <f>+T46-V46</f>
        <v>0</v>
      </c>
    </row>
    <row r="47" spans="1:23">
      <c r="A47" s="774" t="s">
        <v>3744</v>
      </c>
      <c r="B47" s="764">
        <v>4923147.24</v>
      </c>
      <c r="C47" s="764">
        <v>0</v>
      </c>
      <c r="D47" s="764">
        <v>0</v>
      </c>
      <c r="E47" s="764">
        <v>0</v>
      </c>
      <c r="F47" s="764">
        <f>+B47+C47+D47-E47</f>
        <v>4923147.24</v>
      </c>
      <c r="G47" s="775">
        <f>+F756</f>
        <v>0</v>
      </c>
      <c r="H47" s="776">
        <f>-I756</f>
        <v>0</v>
      </c>
      <c r="I47" s="764">
        <v>0</v>
      </c>
      <c r="J47" s="764">
        <v>0</v>
      </c>
      <c r="K47" s="764">
        <v>0</v>
      </c>
      <c r="L47" s="775">
        <f>+H756</f>
        <v>0</v>
      </c>
      <c r="M47" s="764">
        <f>SUM(G47:L47)</f>
        <v>0</v>
      </c>
      <c r="N47" s="764">
        <f>+F47+M47</f>
        <v>4923147.24</v>
      </c>
      <c r="O47" s="764">
        <v>4923147.24</v>
      </c>
      <c r="P47" s="775">
        <f>+D778</f>
        <v>0</v>
      </c>
      <c r="Q47" s="764">
        <f>+-E778</f>
        <v>0</v>
      </c>
      <c r="R47" s="764">
        <f>SUM(P47:Q47)</f>
        <v>0</v>
      </c>
      <c r="S47" s="764">
        <f>O47+R47</f>
        <v>4923147.24</v>
      </c>
      <c r="T47" s="765">
        <f t="shared" si="3"/>
        <v>0</v>
      </c>
      <c r="V47" s="1012">
        <v>0</v>
      </c>
      <c r="W47" s="1012">
        <f>+T47-V47</f>
        <v>0</v>
      </c>
    </row>
    <row r="48" spans="1:23" ht="23.25">
      <c r="A48" s="757" t="s">
        <v>3008</v>
      </c>
      <c r="B48" s="758">
        <v>0</v>
      </c>
      <c r="C48" s="758"/>
      <c r="D48" s="758"/>
      <c r="E48" s="759"/>
      <c r="F48" s="758"/>
      <c r="G48" s="758"/>
      <c r="H48" s="759"/>
      <c r="I48" s="758"/>
      <c r="J48" s="323"/>
      <c r="K48" s="760"/>
      <c r="L48" s="764"/>
      <c r="M48" s="764"/>
      <c r="N48" s="764"/>
      <c r="O48" s="758"/>
      <c r="P48" s="758"/>
      <c r="Q48" s="759"/>
      <c r="R48" s="764"/>
      <c r="S48" s="764"/>
      <c r="T48" s="765"/>
      <c r="V48" s="296"/>
      <c r="W48" s="296"/>
    </row>
    <row r="49" spans="1:23" s="359" customFormat="1">
      <c r="A49" s="763" t="s">
        <v>3745</v>
      </c>
      <c r="B49" s="766">
        <v>6766416534.4899998</v>
      </c>
      <c r="C49" s="766">
        <v>0</v>
      </c>
      <c r="D49" s="766">
        <v>0</v>
      </c>
      <c r="E49" s="766">
        <v>0</v>
      </c>
      <c r="F49" s="766">
        <f>+B49+C49+D49-E49</f>
        <v>6766416534.4899998</v>
      </c>
      <c r="G49" s="768">
        <f>+B804</f>
        <v>2062088042.8399999</v>
      </c>
      <c r="H49" s="773">
        <f>-E804</f>
        <v>-25698817.219999999</v>
      </c>
      <c r="I49" s="766">
        <v>0</v>
      </c>
      <c r="J49" s="766">
        <v>0</v>
      </c>
      <c r="K49" s="766">
        <v>0</v>
      </c>
      <c r="L49" s="766">
        <v>0</v>
      </c>
      <c r="M49" s="766">
        <f t="shared" si="4"/>
        <v>2036389225.6199999</v>
      </c>
      <c r="N49" s="766">
        <f>+F49+M49</f>
        <v>8802805760.1100006</v>
      </c>
      <c r="O49" s="777">
        <v>0</v>
      </c>
      <c r="P49" s="768">
        <v>0</v>
      </c>
      <c r="Q49" s="768">
        <v>0</v>
      </c>
      <c r="R49" s="766">
        <f>SUM(P49:Q49)</f>
        <v>0</v>
      </c>
      <c r="S49" s="766">
        <v>0</v>
      </c>
      <c r="T49" s="769">
        <f>+N49-S49</f>
        <v>8802805760.1100006</v>
      </c>
      <c r="V49" s="1035">
        <f>+'[5]Balance de Comprobación'!G363</f>
        <v>8802805760.1100006</v>
      </c>
      <c r="W49" s="1012">
        <f>+T49-V49</f>
        <v>0</v>
      </c>
    </row>
    <row r="50" spans="1:23" ht="23.25">
      <c r="A50" s="763" t="s">
        <v>3746</v>
      </c>
      <c r="B50" s="764">
        <v>0</v>
      </c>
      <c r="C50" s="764">
        <v>0</v>
      </c>
      <c r="D50" s="764">
        <v>0</v>
      </c>
      <c r="E50" s="764">
        <v>0</v>
      </c>
      <c r="F50" s="764">
        <f>+B50+C50+D50-E50</f>
        <v>0</v>
      </c>
      <c r="G50" s="764">
        <v>0</v>
      </c>
      <c r="H50" s="764">
        <v>0</v>
      </c>
      <c r="I50" s="764">
        <v>0</v>
      </c>
      <c r="J50" s="764">
        <v>0</v>
      </c>
      <c r="K50" s="764">
        <v>0</v>
      </c>
      <c r="L50" s="764">
        <v>0</v>
      </c>
      <c r="M50" s="764">
        <f>SUM(G50:L50)</f>
        <v>0</v>
      </c>
      <c r="N50" s="764">
        <f>+F50+M50</f>
        <v>0</v>
      </c>
      <c r="O50" s="764">
        <v>0</v>
      </c>
      <c r="P50" s="764">
        <v>0</v>
      </c>
      <c r="Q50" s="764">
        <v>0</v>
      </c>
      <c r="R50" s="764">
        <f>SUM(P50:Q50)</f>
        <v>0</v>
      </c>
      <c r="S50" s="764">
        <f>O50+R50</f>
        <v>0</v>
      </c>
      <c r="T50" s="765">
        <f>+N50-S50</f>
        <v>0</v>
      </c>
      <c r="V50" s="296"/>
      <c r="W50" s="296"/>
    </row>
    <row r="51" spans="1:23">
      <c r="A51" s="763" t="s">
        <v>3747</v>
      </c>
      <c r="B51" s="764">
        <v>0</v>
      </c>
      <c r="C51" s="764">
        <v>0</v>
      </c>
      <c r="D51" s="764">
        <v>0</v>
      </c>
      <c r="E51" s="764">
        <v>0</v>
      </c>
      <c r="F51" s="764">
        <f>+B51+C51+D51-E51</f>
        <v>0</v>
      </c>
      <c r="G51" s="764">
        <v>0</v>
      </c>
      <c r="H51" s="764">
        <v>0</v>
      </c>
      <c r="I51" s="764">
        <v>0</v>
      </c>
      <c r="J51" s="764">
        <v>0</v>
      </c>
      <c r="K51" s="764">
        <v>0</v>
      </c>
      <c r="L51" s="764">
        <v>0</v>
      </c>
      <c r="M51" s="764">
        <f>SUM(G51:L51)</f>
        <v>0</v>
      </c>
      <c r="N51" s="764">
        <f>+F51+M51</f>
        <v>0</v>
      </c>
      <c r="O51" s="764">
        <v>0</v>
      </c>
      <c r="P51" s="764">
        <v>0</v>
      </c>
      <c r="Q51" s="764">
        <v>0</v>
      </c>
      <c r="R51" s="764">
        <f>SUM(P51:Q51)</f>
        <v>0</v>
      </c>
      <c r="S51" s="764">
        <f>O51+R51</f>
        <v>0</v>
      </c>
      <c r="T51" s="765">
        <f>+N51-S51</f>
        <v>0</v>
      </c>
      <c r="V51" s="296"/>
      <c r="W51" s="296"/>
    </row>
    <row r="52" spans="1:23" s="359" customFormat="1">
      <c r="A52" s="763" t="s">
        <v>3741</v>
      </c>
      <c r="B52" s="766">
        <v>2773106746.1800003</v>
      </c>
      <c r="C52" s="766">
        <v>0</v>
      </c>
      <c r="D52" s="766">
        <v>0</v>
      </c>
      <c r="E52" s="766">
        <v>0</v>
      </c>
      <c r="F52" s="766">
        <f>+B52+C52+D52-E52</f>
        <v>2773106746.1800003</v>
      </c>
      <c r="G52" s="766">
        <f>+F804</f>
        <v>141025938.96000001</v>
      </c>
      <c r="H52" s="766">
        <f>-I804</f>
        <v>-18393685.890000001</v>
      </c>
      <c r="I52" s="766">
        <v>0</v>
      </c>
      <c r="J52" s="766">
        <v>0</v>
      </c>
      <c r="K52" s="766">
        <v>0</v>
      </c>
      <c r="L52" s="766">
        <f>+H804</f>
        <v>0</v>
      </c>
      <c r="M52" s="766">
        <f>SUM(G52:L52)</f>
        <v>122632253.07000001</v>
      </c>
      <c r="N52" s="766">
        <f>+F52+M52</f>
        <v>2895738999.2500005</v>
      </c>
      <c r="O52" s="766">
        <v>0</v>
      </c>
      <c r="P52" s="766">
        <v>0</v>
      </c>
      <c r="Q52" s="766">
        <v>0</v>
      </c>
      <c r="R52" s="766">
        <f>SUM(P52:Q52)</f>
        <v>0</v>
      </c>
      <c r="S52" s="766">
        <f>O52+R52</f>
        <v>0</v>
      </c>
      <c r="T52" s="769">
        <f>+N52-S52</f>
        <v>2895738999.2500005</v>
      </c>
      <c r="V52" s="1035">
        <f>+'[5]Balance de Comprobación'!G368</f>
        <v>2895738999.25</v>
      </c>
      <c r="W52" s="1012">
        <f>+T52-V52</f>
        <v>0</v>
      </c>
    </row>
    <row r="53" spans="1:23" ht="23.25">
      <c r="A53" s="778" t="s">
        <v>3748</v>
      </c>
      <c r="B53" s="779">
        <f>SUM(B10:B52)</f>
        <v>226453948002.12994</v>
      </c>
      <c r="C53" s="779">
        <f>SUM(C10:C52)</f>
        <v>3604181701.5100002</v>
      </c>
      <c r="D53" s="779">
        <f t="shared" ref="D53:S53" si="8">SUM(D10:D52)</f>
        <v>439043.99</v>
      </c>
      <c r="E53" s="779">
        <f t="shared" si="8"/>
        <v>0</v>
      </c>
      <c r="F53" s="779">
        <f t="shared" si="8"/>
        <v>230058568747.62994</v>
      </c>
      <c r="G53" s="779">
        <f t="shared" si="8"/>
        <v>4292782051.4699993</v>
      </c>
      <c r="H53" s="779">
        <f t="shared" si="8"/>
        <v>-1451329967.7200003</v>
      </c>
      <c r="I53" s="779">
        <f t="shared" si="8"/>
        <v>19731854.75</v>
      </c>
      <c r="J53" s="779">
        <f t="shared" si="8"/>
        <v>270499565.14999998</v>
      </c>
      <c r="K53" s="779">
        <f t="shared" si="8"/>
        <v>0</v>
      </c>
      <c r="L53" s="779">
        <f t="shared" si="8"/>
        <v>443916807.39999998</v>
      </c>
      <c r="M53" s="779">
        <f t="shared" si="8"/>
        <v>3575600311.0499997</v>
      </c>
      <c r="N53" s="779">
        <f t="shared" si="8"/>
        <v>233634169058.67993</v>
      </c>
      <c r="O53" s="779">
        <f t="shared" si="8"/>
        <v>109469499529.35004</v>
      </c>
      <c r="P53" s="779">
        <f t="shared" si="8"/>
        <v>3460943594.2699995</v>
      </c>
      <c r="Q53" s="779">
        <f t="shared" si="8"/>
        <v>-581086781.24000001</v>
      </c>
      <c r="R53" s="779">
        <f t="shared" si="8"/>
        <v>2879856813.0299997</v>
      </c>
      <c r="S53" s="779">
        <f t="shared" si="8"/>
        <v>112349356342.38004</v>
      </c>
      <c r="T53" s="779">
        <f>SUM(T10:T52)</f>
        <v>121233923296.29999</v>
      </c>
      <c r="U53" s="963" t="s">
        <v>3833</v>
      </c>
      <c r="V53" s="1012">
        <f>SUM(V10:V52)</f>
        <v>121233923296.30002</v>
      </c>
      <c r="W53" s="1012">
        <f>SUM(W10:W52)</f>
        <v>0</v>
      </c>
    </row>
    <row r="54" spans="1:23" s="359" customFormat="1" hidden="1">
      <c r="A54" s="780"/>
      <c r="B54" s="781"/>
      <c r="C54" s="779"/>
      <c r="D54" s="779"/>
      <c r="E54" s="779"/>
      <c r="F54" s="779"/>
      <c r="G54" s="779"/>
      <c r="H54" s="779"/>
      <c r="I54" s="779"/>
      <c r="J54" s="779"/>
      <c r="K54" s="779"/>
      <c r="L54" s="779"/>
      <c r="M54" s="779"/>
      <c r="N54" s="779"/>
      <c r="O54" s="779"/>
      <c r="P54" s="779"/>
      <c r="Q54" s="779"/>
      <c r="R54" s="779"/>
      <c r="S54" s="779"/>
      <c r="T54" s="782"/>
      <c r="U54" s="457"/>
      <c r="V54" s="296"/>
      <c r="W54" s="296"/>
    </row>
    <row r="55" spans="1:23" hidden="1">
      <c r="A55" s="748" t="s">
        <v>3749</v>
      </c>
      <c r="B55" s="783"/>
      <c r="C55" s="783"/>
      <c r="D55" s="783"/>
      <c r="E55" s="784"/>
      <c r="F55" s="783"/>
      <c r="G55" s="783"/>
      <c r="H55" s="784"/>
      <c r="I55" s="783"/>
      <c r="J55" s="784"/>
      <c r="K55" s="785"/>
      <c r="L55" s="785"/>
      <c r="M55" s="785"/>
      <c r="N55" s="783"/>
      <c r="O55" s="783"/>
      <c r="P55" s="783"/>
      <c r="Q55" s="784"/>
      <c r="R55" s="783"/>
      <c r="S55" s="783"/>
      <c r="T55" s="786"/>
      <c r="U55" s="457"/>
      <c r="V55" s="296"/>
      <c r="W55" s="296"/>
    </row>
    <row r="56" spans="1:23" ht="15" hidden="1" customHeight="1">
      <c r="A56" s="757" t="s">
        <v>3750</v>
      </c>
      <c r="B56" s="758"/>
      <c r="C56" s="758"/>
      <c r="D56" s="758"/>
      <c r="E56" s="758"/>
      <c r="F56" s="759"/>
      <c r="G56" s="758"/>
      <c r="H56" s="759"/>
      <c r="I56" s="758"/>
      <c r="J56" s="323"/>
      <c r="K56" s="760"/>
      <c r="L56" s="760"/>
      <c r="M56" s="760"/>
      <c r="N56" s="761"/>
      <c r="O56" s="758"/>
      <c r="P56" s="758"/>
      <c r="Q56" s="759"/>
      <c r="R56" s="758"/>
      <c r="S56" s="758"/>
      <c r="T56" s="762"/>
      <c r="U56" s="316"/>
    </row>
    <row r="57" spans="1:23" ht="15" hidden="1" customHeight="1">
      <c r="A57" s="763" t="s">
        <v>3718</v>
      </c>
      <c r="B57" s="764">
        <v>0</v>
      </c>
      <c r="C57" s="764">
        <v>0</v>
      </c>
      <c r="D57" s="764">
        <v>0</v>
      </c>
      <c r="E57" s="764">
        <v>0</v>
      </c>
      <c r="F57" s="764">
        <v>0</v>
      </c>
      <c r="G57" s="764">
        <v>0</v>
      </c>
      <c r="H57" s="764">
        <v>0</v>
      </c>
      <c r="I57" s="764">
        <v>0</v>
      </c>
      <c r="J57" s="764">
        <v>0</v>
      </c>
      <c r="K57" s="764">
        <v>0</v>
      </c>
      <c r="L57" s="764">
        <v>0</v>
      </c>
      <c r="M57" s="764">
        <v>0</v>
      </c>
      <c r="N57" s="764">
        <v>0</v>
      </c>
      <c r="O57" s="764">
        <v>0</v>
      </c>
      <c r="P57" s="764">
        <v>0</v>
      </c>
      <c r="Q57" s="764">
        <v>0</v>
      </c>
      <c r="R57" s="764">
        <v>0</v>
      </c>
      <c r="S57" s="764">
        <v>0</v>
      </c>
      <c r="T57" s="764">
        <v>0</v>
      </c>
      <c r="U57" s="316"/>
    </row>
    <row r="58" spans="1:23" ht="15" hidden="1" customHeight="1">
      <c r="A58" s="763" t="s">
        <v>3719</v>
      </c>
      <c r="B58" s="764">
        <v>0</v>
      </c>
      <c r="C58" s="764">
        <v>0</v>
      </c>
      <c r="D58" s="764">
        <v>0</v>
      </c>
      <c r="E58" s="764">
        <v>0</v>
      </c>
      <c r="F58" s="764">
        <v>0</v>
      </c>
      <c r="G58" s="764">
        <v>0</v>
      </c>
      <c r="H58" s="764">
        <v>0</v>
      </c>
      <c r="I58" s="764">
        <v>0</v>
      </c>
      <c r="J58" s="764">
        <v>0</v>
      </c>
      <c r="K58" s="764">
        <v>0</v>
      </c>
      <c r="L58" s="764">
        <v>0</v>
      </c>
      <c r="M58" s="764">
        <v>0</v>
      </c>
      <c r="N58" s="764">
        <v>0</v>
      </c>
      <c r="O58" s="764">
        <v>0</v>
      </c>
      <c r="P58" s="764">
        <v>0</v>
      </c>
      <c r="Q58" s="764">
        <v>0</v>
      </c>
      <c r="R58" s="764">
        <v>0</v>
      </c>
      <c r="S58" s="764">
        <v>0</v>
      </c>
      <c r="T58" s="764">
        <v>0</v>
      </c>
      <c r="U58" s="316"/>
    </row>
    <row r="59" spans="1:23" ht="15" hidden="1" customHeight="1">
      <c r="A59" s="763" t="s">
        <v>3720</v>
      </c>
      <c r="B59" s="764">
        <v>0</v>
      </c>
      <c r="C59" s="764">
        <v>0</v>
      </c>
      <c r="D59" s="764">
        <v>0</v>
      </c>
      <c r="E59" s="764">
        <v>0</v>
      </c>
      <c r="F59" s="764">
        <v>0</v>
      </c>
      <c r="G59" s="764">
        <v>0</v>
      </c>
      <c r="H59" s="764">
        <v>0</v>
      </c>
      <c r="I59" s="764">
        <v>0</v>
      </c>
      <c r="J59" s="764">
        <v>0</v>
      </c>
      <c r="K59" s="764">
        <v>0</v>
      </c>
      <c r="L59" s="764">
        <v>0</v>
      </c>
      <c r="M59" s="764">
        <v>0</v>
      </c>
      <c r="N59" s="764">
        <v>0</v>
      </c>
      <c r="O59" s="764">
        <v>0</v>
      </c>
      <c r="P59" s="764">
        <v>0</v>
      </c>
      <c r="Q59" s="764">
        <v>0</v>
      </c>
      <c r="R59" s="764">
        <v>0</v>
      </c>
      <c r="S59" s="764">
        <v>0</v>
      </c>
      <c r="T59" s="764">
        <v>0</v>
      </c>
      <c r="U59" s="316"/>
    </row>
    <row r="60" spans="1:23" ht="15" hidden="1" customHeight="1">
      <c r="A60" s="763" t="s">
        <v>3721</v>
      </c>
      <c r="B60" s="764">
        <v>0</v>
      </c>
      <c r="C60" s="764">
        <v>0</v>
      </c>
      <c r="D60" s="764">
        <v>0</v>
      </c>
      <c r="E60" s="764">
        <v>0</v>
      </c>
      <c r="F60" s="764">
        <v>0</v>
      </c>
      <c r="G60" s="764">
        <v>0</v>
      </c>
      <c r="H60" s="764">
        <v>0</v>
      </c>
      <c r="I60" s="764">
        <v>0</v>
      </c>
      <c r="J60" s="764">
        <v>0</v>
      </c>
      <c r="K60" s="764">
        <v>0</v>
      </c>
      <c r="L60" s="764">
        <v>0</v>
      </c>
      <c r="M60" s="764">
        <v>0</v>
      </c>
      <c r="N60" s="764">
        <v>0</v>
      </c>
      <c r="O60" s="764">
        <v>0</v>
      </c>
      <c r="P60" s="764">
        <v>0</v>
      </c>
      <c r="Q60" s="764">
        <v>0</v>
      </c>
      <c r="R60" s="764">
        <v>0</v>
      </c>
      <c r="S60" s="764">
        <v>0</v>
      </c>
      <c r="T60" s="764">
        <v>0</v>
      </c>
      <c r="U60" s="316"/>
    </row>
    <row r="61" spans="1:23" ht="23.25" hidden="1" customHeight="1">
      <c r="A61" s="763" t="s">
        <v>3722</v>
      </c>
      <c r="B61" s="764">
        <v>0</v>
      </c>
      <c r="C61" s="764">
        <v>0</v>
      </c>
      <c r="D61" s="764">
        <v>0</v>
      </c>
      <c r="E61" s="764">
        <v>0</v>
      </c>
      <c r="F61" s="764">
        <v>0</v>
      </c>
      <c r="G61" s="764">
        <v>0</v>
      </c>
      <c r="H61" s="764">
        <v>0</v>
      </c>
      <c r="I61" s="764">
        <v>0</v>
      </c>
      <c r="J61" s="764">
        <v>0</v>
      </c>
      <c r="K61" s="764">
        <v>0</v>
      </c>
      <c r="L61" s="764">
        <v>0</v>
      </c>
      <c r="M61" s="764">
        <v>0</v>
      </c>
      <c r="N61" s="764">
        <v>0</v>
      </c>
      <c r="O61" s="764">
        <v>0</v>
      </c>
      <c r="P61" s="764">
        <v>0</v>
      </c>
      <c r="Q61" s="764">
        <v>0</v>
      </c>
      <c r="R61" s="764">
        <v>0</v>
      </c>
      <c r="S61" s="764">
        <v>0</v>
      </c>
      <c r="T61" s="764">
        <v>0</v>
      </c>
      <c r="U61" s="316"/>
    </row>
    <row r="62" spans="1:23" ht="23.25" hidden="1" customHeight="1">
      <c r="A62" s="763" t="s">
        <v>3723</v>
      </c>
      <c r="B62" s="764">
        <v>0</v>
      </c>
      <c r="C62" s="764">
        <v>0</v>
      </c>
      <c r="D62" s="764">
        <v>0</v>
      </c>
      <c r="E62" s="764">
        <v>0</v>
      </c>
      <c r="F62" s="764">
        <v>0</v>
      </c>
      <c r="G62" s="764">
        <v>0</v>
      </c>
      <c r="H62" s="764">
        <v>0</v>
      </c>
      <c r="I62" s="764">
        <v>0</v>
      </c>
      <c r="J62" s="764">
        <v>0</v>
      </c>
      <c r="K62" s="764">
        <v>0</v>
      </c>
      <c r="L62" s="764">
        <v>0</v>
      </c>
      <c r="M62" s="764">
        <v>0</v>
      </c>
      <c r="N62" s="764">
        <v>0</v>
      </c>
      <c r="O62" s="764">
        <v>0</v>
      </c>
      <c r="P62" s="764">
        <v>0</v>
      </c>
      <c r="Q62" s="764">
        <v>0</v>
      </c>
      <c r="R62" s="764">
        <v>0</v>
      </c>
      <c r="S62" s="764">
        <v>0</v>
      </c>
      <c r="T62" s="764">
        <v>0</v>
      </c>
      <c r="U62" s="316"/>
    </row>
    <row r="63" spans="1:23" ht="15" hidden="1" customHeight="1">
      <c r="A63" s="763" t="s">
        <v>3724</v>
      </c>
      <c r="B63" s="764">
        <v>0</v>
      </c>
      <c r="C63" s="764">
        <v>0</v>
      </c>
      <c r="D63" s="764">
        <v>0</v>
      </c>
      <c r="E63" s="764">
        <v>0</v>
      </c>
      <c r="F63" s="764">
        <v>0</v>
      </c>
      <c r="G63" s="764">
        <v>0</v>
      </c>
      <c r="H63" s="764">
        <v>0</v>
      </c>
      <c r="I63" s="764">
        <v>0</v>
      </c>
      <c r="J63" s="764">
        <v>0</v>
      </c>
      <c r="K63" s="764">
        <v>0</v>
      </c>
      <c r="L63" s="764">
        <v>0</v>
      </c>
      <c r="M63" s="764">
        <v>0</v>
      </c>
      <c r="N63" s="764">
        <v>0</v>
      </c>
      <c r="O63" s="764">
        <v>0</v>
      </c>
      <c r="P63" s="764">
        <v>0</v>
      </c>
      <c r="Q63" s="764">
        <v>0</v>
      </c>
      <c r="R63" s="764">
        <v>0</v>
      </c>
      <c r="S63" s="764">
        <v>0</v>
      </c>
      <c r="T63" s="764">
        <v>0</v>
      </c>
      <c r="U63" s="316"/>
    </row>
    <row r="64" spans="1:23" ht="15" hidden="1" customHeight="1">
      <c r="A64" s="763" t="s">
        <v>3725</v>
      </c>
      <c r="B64" s="764">
        <v>0</v>
      </c>
      <c r="C64" s="764">
        <v>0</v>
      </c>
      <c r="D64" s="764">
        <v>0</v>
      </c>
      <c r="E64" s="764">
        <v>0</v>
      </c>
      <c r="F64" s="764">
        <v>0</v>
      </c>
      <c r="G64" s="764">
        <v>0</v>
      </c>
      <c r="H64" s="764">
        <v>0</v>
      </c>
      <c r="I64" s="764">
        <v>0</v>
      </c>
      <c r="J64" s="764">
        <v>0</v>
      </c>
      <c r="K64" s="764">
        <v>0</v>
      </c>
      <c r="L64" s="764">
        <v>0</v>
      </c>
      <c r="M64" s="764">
        <v>0</v>
      </c>
      <c r="N64" s="764">
        <v>0</v>
      </c>
      <c r="O64" s="764">
        <v>0</v>
      </c>
      <c r="P64" s="764">
        <v>0</v>
      </c>
      <c r="Q64" s="764">
        <v>0</v>
      </c>
      <c r="R64" s="764">
        <v>0</v>
      </c>
      <c r="S64" s="764">
        <v>0</v>
      </c>
      <c r="T64" s="764">
        <v>0</v>
      </c>
      <c r="U64" s="316"/>
    </row>
    <row r="65" spans="1:21" ht="15" hidden="1" customHeight="1">
      <c r="A65" s="763" t="s">
        <v>3726</v>
      </c>
      <c r="B65" s="764">
        <v>0</v>
      </c>
      <c r="C65" s="764">
        <v>0</v>
      </c>
      <c r="D65" s="764">
        <v>0</v>
      </c>
      <c r="E65" s="764">
        <v>0</v>
      </c>
      <c r="F65" s="764">
        <v>0</v>
      </c>
      <c r="G65" s="764">
        <v>0</v>
      </c>
      <c r="H65" s="764">
        <v>0</v>
      </c>
      <c r="I65" s="764">
        <v>0</v>
      </c>
      <c r="J65" s="764">
        <v>0</v>
      </c>
      <c r="K65" s="764">
        <v>0</v>
      </c>
      <c r="L65" s="764">
        <v>0</v>
      </c>
      <c r="M65" s="764">
        <v>0</v>
      </c>
      <c r="N65" s="764">
        <v>0</v>
      </c>
      <c r="O65" s="764">
        <v>0</v>
      </c>
      <c r="P65" s="764">
        <v>0</v>
      </c>
      <c r="Q65" s="764">
        <v>0</v>
      </c>
      <c r="R65" s="764">
        <v>0</v>
      </c>
      <c r="S65" s="764">
        <v>0</v>
      </c>
      <c r="T65" s="764">
        <v>0</v>
      </c>
      <c r="U65" s="316"/>
    </row>
    <row r="66" spans="1:21" ht="23.25" hidden="1" customHeight="1">
      <c r="A66" s="763" t="s">
        <v>3727</v>
      </c>
      <c r="B66" s="764">
        <v>0</v>
      </c>
      <c r="C66" s="764">
        <v>0</v>
      </c>
      <c r="D66" s="764">
        <v>0</v>
      </c>
      <c r="E66" s="764">
        <v>0</v>
      </c>
      <c r="F66" s="764">
        <v>0</v>
      </c>
      <c r="G66" s="764">
        <v>0</v>
      </c>
      <c r="H66" s="764">
        <v>0</v>
      </c>
      <c r="I66" s="764">
        <v>0</v>
      </c>
      <c r="J66" s="764">
        <v>0</v>
      </c>
      <c r="K66" s="764">
        <v>0</v>
      </c>
      <c r="L66" s="764">
        <v>0</v>
      </c>
      <c r="M66" s="764">
        <v>0</v>
      </c>
      <c r="N66" s="764">
        <v>0</v>
      </c>
      <c r="O66" s="764">
        <v>0</v>
      </c>
      <c r="P66" s="764">
        <v>0</v>
      </c>
      <c r="Q66" s="764">
        <v>0</v>
      </c>
      <c r="R66" s="764">
        <v>0</v>
      </c>
      <c r="S66" s="764">
        <v>0</v>
      </c>
      <c r="T66" s="764">
        <v>0</v>
      </c>
      <c r="U66" s="316"/>
    </row>
    <row r="67" spans="1:21" ht="23.25" hidden="1" customHeight="1">
      <c r="A67" s="763" t="s">
        <v>1543</v>
      </c>
      <c r="B67" s="764">
        <v>0</v>
      </c>
      <c r="C67" s="764">
        <v>0</v>
      </c>
      <c r="D67" s="764">
        <v>0</v>
      </c>
      <c r="E67" s="764">
        <v>0</v>
      </c>
      <c r="F67" s="764">
        <v>0</v>
      </c>
      <c r="G67" s="764">
        <v>0</v>
      </c>
      <c r="H67" s="764">
        <v>0</v>
      </c>
      <c r="I67" s="764">
        <v>0</v>
      </c>
      <c r="J67" s="764">
        <v>0</v>
      </c>
      <c r="K67" s="764">
        <v>0</v>
      </c>
      <c r="L67" s="764">
        <v>0</v>
      </c>
      <c r="M67" s="764">
        <v>0</v>
      </c>
      <c r="N67" s="764">
        <v>0</v>
      </c>
      <c r="O67" s="764">
        <v>0</v>
      </c>
      <c r="P67" s="764">
        <v>0</v>
      </c>
      <c r="Q67" s="764">
        <v>0</v>
      </c>
      <c r="R67" s="764">
        <v>0</v>
      </c>
      <c r="S67" s="764">
        <v>0</v>
      </c>
      <c r="T67" s="764">
        <v>0</v>
      </c>
      <c r="U67" s="316"/>
    </row>
    <row r="68" spans="1:21" ht="23.25" hidden="1" customHeight="1">
      <c r="A68" s="763" t="s">
        <v>3728</v>
      </c>
      <c r="B68" s="764">
        <v>0</v>
      </c>
      <c r="C68" s="764">
        <v>0</v>
      </c>
      <c r="D68" s="764">
        <v>0</v>
      </c>
      <c r="E68" s="764">
        <v>0</v>
      </c>
      <c r="F68" s="764">
        <v>0</v>
      </c>
      <c r="G68" s="764">
        <v>0</v>
      </c>
      <c r="H68" s="764">
        <v>0</v>
      </c>
      <c r="I68" s="764">
        <v>0</v>
      </c>
      <c r="J68" s="764">
        <v>0</v>
      </c>
      <c r="K68" s="764">
        <v>0</v>
      </c>
      <c r="L68" s="764">
        <v>0</v>
      </c>
      <c r="M68" s="764">
        <v>0</v>
      </c>
      <c r="N68" s="764">
        <v>0</v>
      </c>
      <c r="O68" s="764">
        <v>0</v>
      </c>
      <c r="P68" s="764">
        <v>0</v>
      </c>
      <c r="Q68" s="764">
        <v>0</v>
      </c>
      <c r="R68" s="764">
        <v>0</v>
      </c>
      <c r="S68" s="764">
        <v>0</v>
      </c>
      <c r="T68" s="764">
        <v>0</v>
      </c>
      <c r="U68" s="316"/>
    </row>
    <row r="69" spans="1:21" ht="15" hidden="1" customHeight="1">
      <c r="A69" s="757" t="s">
        <v>3729</v>
      </c>
      <c r="B69" s="764">
        <v>0</v>
      </c>
      <c r="C69" s="764">
        <v>0</v>
      </c>
      <c r="D69" s="764">
        <v>0</v>
      </c>
      <c r="E69" s="764">
        <v>0</v>
      </c>
      <c r="F69" s="764">
        <v>0</v>
      </c>
      <c r="G69" s="764">
        <v>0</v>
      </c>
      <c r="H69" s="764">
        <v>0</v>
      </c>
      <c r="I69" s="764">
        <v>0</v>
      </c>
      <c r="J69" s="764">
        <v>0</v>
      </c>
      <c r="K69" s="764">
        <v>0</v>
      </c>
      <c r="L69" s="764">
        <v>0</v>
      </c>
      <c r="M69" s="764">
        <v>0</v>
      </c>
      <c r="N69" s="764">
        <v>0</v>
      </c>
      <c r="O69" s="764">
        <v>0</v>
      </c>
      <c r="P69" s="764">
        <v>0</v>
      </c>
      <c r="Q69" s="764">
        <v>0</v>
      </c>
      <c r="R69" s="764">
        <v>0</v>
      </c>
      <c r="S69" s="764">
        <v>0</v>
      </c>
      <c r="T69" s="764">
        <v>0</v>
      </c>
      <c r="U69" s="316"/>
    </row>
    <row r="70" spans="1:21" ht="23.25" hidden="1" customHeight="1">
      <c r="A70" s="763" t="s">
        <v>3730</v>
      </c>
      <c r="B70" s="764">
        <v>0</v>
      </c>
      <c r="C70" s="764">
        <v>0</v>
      </c>
      <c r="D70" s="764">
        <v>0</v>
      </c>
      <c r="E70" s="764">
        <v>0</v>
      </c>
      <c r="F70" s="764">
        <v>0</v>
      </c>
      <c r="G70" s="764">
        <v>0</v>
      </c>
      <c r="H70" s="764">
        <v>0</v>
      </c>
      <c r="I70" s="764">
        <v>0</v>
      </c>
      <c r="J70" s="764">
        <v>0</v>
      </c>
      <c r="K70" s="764">
        <v>0</v>
      </c>
      <c r="L70" s="764">
        <v>0</v>
      </c>
      <c r="M70" s="764">
        <v>0</v>
      </c>
      <c r="N70" s="764">
        <v>0</v>
      </c>
      <c r="O70" s="764">
        <v>0</v>
      </c>
      <c r="P70" s="764">
        <v>0</v>
      </c>
      <c r="Q70" s="764">
        <v>0</v>
      </c>
      <c r="R70" s="764">
        <v>0</v>
      </c>
      <c r="S70" s="764">
        <v>0</v>
      </c>
      <c r="T70" s="764">
        <v>0</v>
      </c>
      <c r="U70" s="316"/>
    </row>
    <row r="71" spans="1:21" ht="15" hidden="1" customHeight="1">
      <c r="A71" s="763" t="s">
        <v>3731</v>
      </c>
      <c r="B71" s="764">
        <v>0</v>
      </c>
      <c r="C71" s="764">
        <v>0</v>
      </c>
      <c r="D71" s="764">
        <v>0</v>
      </c>
      <c r="E71" s="764">
        <v>0</v>
      </c>
      <c r="F71" s="764">
        <v>0</v>
      </c>
      <c r="G71" s="764">
        <v>0</v>
      </c>
      <c r="H71" s="764">
        <v>0</v>
      </c>
      <c r="I71" s="764">
        <v>0</v>
      </c>
      <c r="J71" s="764">
        <v>0</v>
      </c>
      <c r="K71" s="764">
        <v>0</v>
      </c>
      <c r="L71" s="764">
        <v>0</v>
      </c>
      <c r="M71" s="764">
        <v>0</v>
      </c>
      <c r="N71" s="764">
        <v>0</v>
      </c>
      <c r="O71" s="764">
        <v>0</v>
      </c>
      <c r="P71" s="764">
        <v>0</v>
      </c>
      <c r="Q71" s="764">
        <v>0</v>
      </c>
      <c r="R71" s="764">
        <v>0</v>
      </c>
      <c r="S71" s="764">
        <v>0</v>
      </c>
      <c r="T71" s="764">
        <v>0</v>
      </c>
      <c r="U71" s="316"/>
    </row>
    <row r="72" spans="1:21" ht="15" hidden="1" customHeight="1">
      <c r="A72" s="757" t="s">
        <v>3746</v>
      </c>
      <c r="B72" s="758"/>
      <c r="C72" s="758"/>
      <c r="D72" s="758"/>
      <c r="E72" s="758"/>
      <c r="F72" s="758"/>
      <c r="G72" s="758"/>
      <c r="H72" s="758"/>
      <c r="I72" s="758"/>
      <c r="J72" s="758"/>
      <c r="K72" s="758"/>
      <c r="L72" s="758"/>
      <c r="M72" s="758"/>
      <c r="N72" s="758"/>
      <c r="O72" s="758"/>
      <c r="P72" s="758"/>
      <c r="Q72" s="758"/>
      <c r="R72" s="758"/>
      <c r="S72" s="758"/>
      <c r="T72" s="758"/>
      <c r="U72" s="316"/>
    </row>
    <row r="73" spans="1:21" ht="15" hidden="1" customHeight="1">
      <c r="A73" s="772" t="s">
        <v>3732</v>
      </c>
      <c r="B73" s="764">
        <v>0</v>
      </c>
      <c r="C73" s="764">
        <v>0</v>
      </c>
      <c r="D73" s="764">
        <v>0</v>
      </c>
      <c r="E73" s="764">
        <v>0</v>
      </c>
      <c r="F73" s="764">
        <v>0</v>
      </c>
      <c r="G73" s="764">
        <v>0</v>
      </c>
      <c r="H73" s="764">
        <v>0</v>
      </c>
      <c r="I73" s="764">
        <v>0</v>
      </c>
      <c r="J73" s="764">
        <v>0</v>
      </c>
      <c r="K73" s="764">
        <v>0</v>
      </c>
      <c r="L73" s="764">
        <v>0</v>
      </c>
      <c r="M73" s="764">
        <v>0</v>
      </c>
      <c r="N73" s="764">
        <v>0</v>
      </c>
      <c r="O73" s="764">
        <v>0</v>
      </c>
      <c r="P73" s="764">
        <v>0</v>
      </c>
      <c r="Q73" s="764">
        <v>0</v>
      </c>
      <c r="R73" s="764">
        <v>0</v>
      </c>
      <c r="S73" s="764">
        <v>0</v>
      </c>
      <c r="T73" s="764">
        <v>0</v>
      </c>
      <c r="U73" s="316"/>
    </row>
    <row r="74" spans="1:21" ht="23.25" hidden="1" customHeight="1">
      <c r="A74" s="763" t="s">
        <v>3733</v>
      </c>
      <c r="B74" s="764">
        <v>0</v>
      </c>
      <c r="C74" s="764">
        <v>0</v>
      </c>
      <c r="D74" s="764">
        <v>0</v>
      </c>
      <c r="E74" s="764">
        <v>0</v>
      </c>
      <c r="F74" s="764">
        <v>0</v>
      </c>
      <c r="G74" s="764">
        <v>0</v>
      </c>
      <c r="H74" s="764">
        <v>0</v>
      </c>
      <c r="I74" s="764">
        <v>0</v>
      </c>
      <c r="J74" s="764">
        <v>0</v>
      </c>
      <c r="K74" s="764">
        <v>0</v>
      </c>
      <c r="L74" s="764">
        <v>0</v>
      </c>
      <c r="M74" s="764">
        <v>0</v>
      </c>
      <c r="N74" s="764">
        <v>0</v>
      </c>
      <c r="O74" s="764">
        <v>0</v>
      </c>
      <c r="P74" s="764">
        <v>0</v>
      </c>
      <c r="Q74" s="764">
        <v>0</v>
      </c>
      <c r="R74" s="764">
        <v>0</v>
      </c>
      <c r="S74" s="764">
        <v>0</v>
      </c>
      <c r="T74" s="764">
        <v>0</v>
      </c>
      <c r="U74" s="316"/>
    </row>
    <row r="75" spans="1:21" ht="15" hidden="1" customHeight="1">
      <c r="A75" s="763" t="s">
        <v>3734</v>
      </c>
      <c r="B75" s="764">
        <v>0</v>
      </c>
      <c r="C75" s="764">
        <v>0</v>
      </c>
      <c r="D75" s="764">
        <v>0</v>
      </c>
      <c r="E75" s="764">
        <v>0</v>
      </c>
      <c r="F75" s="764">
        <v>0</v>
      </c>
      <c r="G75" s="764">
        <v>0</v>
      </c>
      <c r="H75" s="764">
        <v>0</v>
      </c>
      <c r="I75" s="764">
        <v>0</v>
      </c>
      <c r="J75" s="764">
        <v>0</v>
      </c>
      <c r="K75" s="764">
        <v>0</v>
      </c>
      <c r="L75" s="764">
        <v>0</v>
      </c>
      <c r="M75" s="764">
        <v>0</v>
      </c>
      <c r="N75" s="764">
        <v>0</v>
      </c>
      <c r="O75" s="764">
        <v>0</v>
      </c>
      <c r="P75" s="764">
        <v>0</v>
      </c>
      <c r="Q75" s="764">
        <v>0</v>
      </c>
      <c r="R75" s="764">
        <v>0</v>
      </c>
      <c r="S75" s="764">
        <v>0</v>
      </c>
      <c r="T75" s="764">
        <v>0</v>
      </c>
      <c r="U75" s="316"/>
    </row>
    <row r="76" spans="1:21" ht="15" hidden="1" customHeight="1">
      <c r="A76" s="763" t="s">
        <v>3735</v>
      </c>
      <c r="B76" s="764">
        <v>0</v>
      </c>
      <c r="C76" s="764">
        <v>0</v>
      </c>
      <c r="D76" s="764">
        <v>0</v>
      </c>
      <c r="E76" s="764">
        <v>0</v>
      </c>
      <c r="F76" s="764">
        <v>0</v>
      </c>
      <c r="G76" s="764">
        <v>0</v>
      </c>
      <c r="H76" s="764">
        <v>0</v>
      </c>
      <c r="I76" s="764">
        <v>0</v>
      </c>
      <c r="J76" s="764">
        <v>0</v>
      </c>
      <c r="K76" s="764">
        <v>0</v>
      </c>
      <c r="L76" s="764">
        <v>0</v>
      </c>
      <c r="M76" s="764">
        <v>0</v>
      </c>
      <c r="N76" s="764">
        <v>0</v>
      </c>
      <c r="O76" s="764">
        <v>0</v>
      </c>
      <c r="P76" s="764">
        <v>0</v>
      </c>
      <c r="Q76" s="764">
        <v>0</v>
      </c>
      <c r="R76" s="764">
        <v>0</v>
      </c>
      <c r="S76" s="764">
        <v>0</v>
      </c>
      <c r="T76" s="764">
        <v>0</v>
      </c>
      <c r="U76" s="316"/>
    </row>
    <row r="77" spans="1:21" ht="23.25" hidden="1" customHeight="1">
      <c r="A77" s="757" t="s">
        <v>3751</v>
      </c>
      <c r="B77" s="758"/>
      <c r="C77" s="758"/>
      <c r="D77" s="758"/>
      <c r="E77" s="758"/>
      <c r="F77" s="758"/>
      <c r="G77" s="758"/>
      <c r="H77" s="758"/>
      <c r="I77" s="758"/>
      <c r="J77" s="758"/>
      <c r="K77" s="758"/>
      <c r="L77" s="758"/>
      <c r="M77" s="758"/>
      <c r="N77" s="758"/>
      <c r="O77" s="758"/>
      <c r="P77" s="758"/>
      <c r="Q77" s="758"/>
      <c r="R77" s="758"/>
      <c r="S77" s="758"/>
      <c r="T77" s="758"/>
      <c r="U77" s="316"/>
    </row>
    <row r="78" spans="1:21" ht="23.25" hidden="1" customHeight="1">
      <c r="A78" s="763" t="s">
        <v>3739</v>
      </c>
      <c r="B78" s="764">
        <v>0</v>
      </c>
      <c r="C78" s="764">
        <v>0</v>
      </c>
      <c r="D78" s="764">
        <v>0</v>
      </c>
      <c r="E78" s="764">
        <v>0</v>
      </c>
      <c r="F78" s="764">
        <v>0</v>
      </c>
      <c r="G78" s="764">
        <v>0</v>
      </c>
      <c r="H78" s="764">
        <v>0</v>
      </c>
      <c r="I78" s="764">
        <v>0</v>
      </c>
      <c r="J78" s="764">
        <v>0</v>
      </c>
      <c r="K78" s="764">
        <v>0</v>
      </c>
      <c r="L78" s="764">
        <v>0</v>
      </c>
      <c r="M78" s="764">
        <v>0</v>
      </c>
      <c r="N78" s="764">
        <v>0</v>
      </c>
      <c r="O78" s="764">
        <v>0</v>
      </c>
      <c r="P78" s="764">
        <v>0</v>
      </c>
      <c r="Q78" s="764">
        <v>0</v>
      </c>
      <c r="R78" s="764">
        <v>0</v>
      </c>
      <c r="S78" s="764">
        <v>0</v>
      </c>
      <c r="T78" s="764">
        <v>0</v>
      </c>
      <c r="U78" s="316"/>
    </row>
    <row r="79" spans="1:21" ht="15" hidden="1" customHeight="1">
      <c r="A79" s="763" t="s">
        <v>3740</v>
      </c>
      <c r="B79" s="764">
        <v>0</v>
      </c>
      <c r="C79" s="764">
        <v>0</v>
      </c>
      <c r="D79" s="764">
        <v>0</v>
      </c>
      <c r="E79" s="764">
        <v>0</v>
      </c>
      <c r="F79" s="764">
        <v>0</v>
      </c>
      <c r="G79" s="764">
        <v>0</v>
      </c>
      <c r="H79" s="764">
        <v>0</v>
      </c>
      <c r="I79" s="764">
        <v>0</v>
      </c>
      <c r="J79" s="764">
        <v>0</v>
      </c>
      <c r="K79" s="764">
        <v>0</v>
      </c>
      <c r="L79" s="764">
        <v>0</v>
      </c>
      <c r="M79" s="764">
        <v>0</v>
      </c>
      <c r="N79" s="764">
        <v>0</v>
      </c>
      <c r="O79" s="764">
        <v>0</v>
      </c>
      <c r="P79" s="764">
        <v>0</v>
      </c>
      <c r="Q79" s="764">
        <v>0</v>
      </c>
      <c r="R79" s="764">
        <v>0</v>
      </c>
      <c r="S79" s="764">
        <v>0</v>
      </c>
      <c r="T79" s="764">
        <v>0</v>
      </c>
      <c r="U79" s="316"/>
    </row>
    <row r="80" spans="1:21" ht="15" hidden="1" customHeight="1">
      <c r="A80" s="757" t="s">
        <v>3741</v>
      </c>
      <c r="B80" s="758"/>
      <c r="C80" s="758"/>
      <c r="D80" s="758"/>
      <c r="E80" s="758"/>
      <c r="F80" s="758"/>
      <c r="G80" s="758"/>
      <c r="H80" s="758"/>
      <c r="I80" s="758"/>
      <c r="J80" s="758"/>
      <c r="K80" s="758"/>
      <c r="L80" s="758"/>
      <c r="M80" s="758"/>
      <c r="N80" s="758"/>
      <c r="O80" s="758"/>
      <c r="P80" s="758"/>
      <c r="Q80" s="758"/>
      <c r="R80" s="758"/>
      <c r="S80" s="758"/>
      <c r="T80" s="758"/>
      <c r="U80" s="316"/>
    </row>
    <row r="81" spans="1:22" ht="15" hidden="1" customHeight="1">
      <c r="A81" s="763" t="s">
        <v>3742</v>
      </c>
      <c r="B81" s="764">
        <v>0</v>
      </c>
      <c r="C81" s="764">
        <v>0</v>
      </c>
      <c r="D81" s="764">
        <v>0</v>
      </c>
      <c r="E81" s="764">
        <v>0</v>
      </c>
      <c r="F81" s="764">
        <v>0</v>
      </c>
      <c r="G81" s="764">
        <v>0</v>
      </c>
      <c r="H81" s="764">
        <v>0</v>
      </c>
      <c r="I81" s="764">
        <v>0</v>
      </c>
      <c r="J81" s="764">
        <v>0</v>
      </c>
      <c r="K81" s="764">
        <v>0</v>
      </c>
      <c r="L81" s="764">
        <v>0</v>
      </c>
      <c r="M81" s="764">
        <v>0</v>
      </c>
      <c r="N81" s="764">
        <v>0</v>
      </c>
      <c r="O81" s="764">
        <v>0</v>
      </c>
      <c r="P81" s="764">
        <v>0</v>
      </c>
      <c r="Q81" s="764">
        <v>0</v>
      </c>
      <c r="R81" s="764">
        <v>0</v>
      </c>
      <c r="S81" s="764">
        <v>0</v>
      </c>
      <c r="T81" s="764">
        <v>0</v>
      </c>
      <c r="U81" s="316"/>
    </row>
    <row r="82" spans="1:22" ht="15" hidden="1" customHeight="1">
      <c r="A82" s="763" t="s">
        <v>3743</v>
      </c>
      <c r="B82" s="764">
        <v>0</v>
      </c>
      <c r="C82" s="764">
        <v>0</v>
      </c>
      <c r="D82" s="764">
        <v>0</v>
      </c>
      <c r="E82" s="764">
        <v>0</v>
      </c>
      <c r="F82" s="764">
        <v>0</v>
      </c>
      <c r="G82" s="764">
        <v>0</v>
      </c>
      <c r="H82" s="764">
        <v>0</v>
      </c>
      <c r="I82" s="764">
        <v>0</v>
      </c>
      <c r="J82" s="764">
        <v>0</v>
      </c>
      <c r="K82" s="764">
        <v>0</v>
      </c>
      <c r="L82" s="764">
        <v>0</v>
      </c>
      <c r="M82" s="764">
        <v>0</v>
      </c>
      <c r="N82" s="764">
        <v>0</v>
      </c>
      <c r="O82" s="764">
        <v>0</v>
      </c>
      <c r="P82" s="764">
        <v>0</v>
      </c>
      <c r="Q82" s="764">
        <v>0</v>
      </c>
      <c r="R82" s="764">
        <v>0</v>
      </c>
      <c r="S82" s="764">
        <v>0</v>
      </c>
      <c r="T82" s="764">
        <v>0</v>
      </c>
      <c r="U82" s="316"/>
    </row>
    <row r="83" spans="1:22" ht="15" hidden="1" customHeight="1">
      <c r="A83" s="763" t="s">
        <v>1582</v>
      </c>
      <c r="B83" s="764">
        <v>0</v>
      </c>
      <c r="C83" s="764">
        <v>0</v>
      </c>
      <c r="D83" s="764">
        <v>0</v>
      </c>
      <c r="E83" s="764">
        <v>0</v>
      </c>
      <c r="F83" s="764">
        <v>0</v>
      </c>
      <c r="G83" s="764">
        <v>0</v>
      </c>
      <c r="H83" s="764">
        <v>0</v>
      </c>
      <c r="I83" s="764">
        <v>0</v>
      </c>
      <c r="J83" s="764">
        <v>0</v>
      </c>
      <c r="K83" s="764">
        <v>0</v>
      </c>
      <c r="L83" s="764">
        <v>0</v>
      </c>
      <c r="M83" s="764">
        <v>0</v>
      </c>
      <c r="N83" s="764">
        <v>0</v>
      </c>
      <c r="O83" s="764">
        <v>0</v>
      </c>
      <c r="P83" s="764">
        <v>0</v>
      </c>
      <c r="Q83" s="764">
        <v>0</v>
      </c>
      <c r="R83" s="764">
        <v>0</v>
      </c>
      <c r="S83" s="764">
        <v>0</v>
      </c>
      <c r="T83" s="764">
        <v>0</v>
      </c>
      <c r="U83" s="316"/>
    </row>
    <row r="84" spans="1:22" ht="15" hidden="1" customHeight="1">
      <c r="A84" s="763" t="s">
        <v>3744</v>
      </c>
      <c r="B84" s="764">
        <v>0</v>
      </c>
      <c r="C84" s="764">
        <v>0</v>
      </c>
      <c r="D84" s="764">
        <v>0</v>
      </c>
      <c r="E84" s="764">
        <v>0</v>
      </c>
      <c r="F84" s="764">
        <v>0</v>
      </c>
      <c r="G84" s="764">
        <v>0</v>
      </c>
      <c r="H84" s="764">
        <v>0</v>
      </c>
      <c r="I84" s="764">
        <v>0</v>
      </c>
      <c r="J84" s="764">
        <v>0</v>
      </c>
      <c r="K84" s="764">
        <v>0</v>
      </c>
      <c r="L84" s="764">
        <v>0</v>
      </c>
      <c r="M84" s="764">
        <v>0</v>
      </c>
      <c r="N84" s="764">
        <v>0</v>
      </c>
      <c r="O84" s="764">
        <v>0</v>
      </c>
      <c r="P84" s="764">
        <v>0</v>
      </c>
      <c r="Q84" s="764">
        <v>0</v>
      </c>
      <c r="R84" s="764">
        <v>0</v>
      </c>
      <c r="S84" s="764">
        <v>0</v>
      </c>
      <c r="T84" s="764">
        <v>0</v>
      </c>
      <c r="U84" s="316"/>
    </row>
    <row r="85" spans="1:22" ht="15" hidden="1" customHeight="1">
      <c r="A85" s="757" t="s">
        <v>3023</v>
      </c>
      <c r="B85" s="758"/>
      <c r="C85" s="758"/>
      <c r="D85" s="758"/>
      <c r="E85" s="758"/>
      <c r="F85" s="758"/>
      <c r="G85" s="758"/>
      <c r="H85" s="758"/>
      <c r="I85" s="758"/>
      <c r="J85" s="758"/>
      <c r="K85" s="758"/>
      <c r="L85" s="758"/>
      <c r="M85" s="758"/>
      <c r="N85" s="758"/>
      <c r="O85" s="758"/>
      <c r="P85" s="758"/>
      <c r="Q85" s="758"/>
      <c r="R85" s="758"/>
      <c r="S85" s="758"/>
      <c r="T85" s="758"/>
      <c r="U85" s="316"/>
    </row>
    <row r="86" spans="1:22" ht="15" hidden="1" customHeight="1">
      <c r="A86" s="763" t="s">
        <v>3745</v>
      </c>
      <c r="B86" s="764">
        <v>0</v>
      </c>
      <c r="C86" s="764">
        <v>0</v>
      </c>
      <c r="D86" s="764">
        <v>0</v>
      </c>
      <c r="E86" s="764">
        <v>0</v>
      </c>
      <c r="F86" s="764">
        <v>0</v>
      </c>
      <c r="G86" s="764">
        <v>0</v>
      </c>
      <c r="H86" s="764">
        <v>0</v>
      </c>
      <c r="I86" s="764">
        <v>0</v>
      </c>
      <c r="J86" s="764">
        <v>0</v>
      </c>
      <c r="K86" s="764">
        <v>0</v>
      </c>
      <c r="L86" s="764">
        <v>0</v>
      </c>
      <c r="M86" s="764">
        <v>0</v>
      </c>
      <c r="N86" s="764">
        <v>0</v>
      </c>
      <c r="O86" s="764">
        <v>0</v>
      </c>
      <c r="P86" s="764">
        <v>0</v>
      </c>
      <c r="Q86" s="764">
        <v>0</v>
      </c>
      <c r="R86" s="764">
        <v>0</v>
      </c>
      <c r="S86" s="764">
        <v>0</v>
      </c>
      <c r="T86" s="764">
        <v>0</v>
      </c>
      <c r="U86" s="316"/>
    </row>
    <row r="87" spans="1:22" ht="23.25" hidden="1" customHeight="1">
      <c r="A87" s="763" t="s">
        <v>3746</v>
      </c>
      <c r="B87" s="764">
        <v>0</v>
      </c>
      <c r="C87" s="764">
        <v>0</v>
      </c>
      <c r="D87" s="764">
        <v>0</v>
      </c>
      <c r="E87" s="764">
        <v>0</v>
      </c>
      <c r="F87" s="764">
        <v>0</v>
      </c>
      <c r="G87" s="764">
        <v>0</v>
      </c>
      <c r="H87" s="764">
        <v>0</v>
      </c>
      <c r="I87" s="764">
        <v>0</v>
      </c>
      <c r="J87" s="764">
        <v>0</v>
      </c>
      <c r="K87" s="764">
        <v>0</v>
      </c>
      <c r="L87" s="764">
        <v>0</v>
      </c>
      <c r="M87" s="764">
        <v>0</v>
      </c>
      <c r="N87" s="764">
        <v>0</v>
      </c>
      <c r="O87" s="764">
        <v>0</v>
      </c>
      <c r="P87" s="764">
        <v>0</v>
      </c>
      <c r="Q87" s="764">
        <v>0</v>
      </c>
      <c r="R87" s="764">
        <v>0</v>
      </c>
      <c r="S87" s="764">
        <v>0</v>
      </c>
      <c r="T87" s="764">
        <v>0</v>
      </c>
      <c r="U87" s="316"/>
    </row>
    <row r="88" spans="1:22" ht="15" hidden="1" customHeight="1">
      <c r="A88" s="763" t="s">
        <v>3747</v>
      </c>
      <c r="B88" s="764">
        <v>0</v>
      </c>
      <c r="C88" s="764">
        <v>0</v>
      </c>
      <c r="D88" s="764">
        <v>0</v>
      </c>
      <c r="E88" s="764">
        <v>0</v>
      </c>
      <c r="F88" s="764">
        <v>0</v>
      </c>
      <c r="G88" s="764">
        <v>0</v>
      </c>
      <c r="H88" s="764">
        <v>0</v>
      </c>
      <c r="I88" s="764">
        <v>0</v>
      </c>
      <c r="J88" s="764">
        <v>0</v>
      </c>
      <c r="K88" s="764">
        <v>0</v>
      </c>
      <c r="L88" s="764">
        <v>0</v>
      </c>
      <c r="M88" s="764">
        <v>0</v>
      </c>
      <c r="N88" s="764">
        <v>0</v>
      </c>
      <c r="O88" s="764">
        <v>0</v>
      </c>
      <c r="P88" s="764">
        <v>0</v>
      </c>
      <c r="Q88" s="764">
        <v>0</v>
      </c>
      <c r="R88" s="764">
        <v>0</v>
      </c>
      <c r="S88" s="764">
        <v>0</v>
      </c>
      <c r="T88" s="764">
        <v>0</v>
      </c>
      <c r="U88" s="316"/>
    </row>
    <row r="89" spans="1:22" ht="23.25" hidden="1" customHeight="1">
      <c r="A89" s="763" t="s">
        <v>3741</v>
      </c>
      <c r="B89" s="764">
        <v>0</v>
      </c>
      <c r="C89" s="764">
        <v>0</v>
      </c>
      <c r="D89" s="764">
        <v>0</v>
      </c>
      <c r="E89" s="764">
        <v>0</v>
      </c>
      <c r="F89" s="764">
        <v>0</v>
      </c>
      <c r="G89" s="764">
        <v>0</v>
      </c>
      <c r="H89" s="764">
        <v>0</v>
      </c>
      <c r="I89" s="764">
        <v>0</v>
      </c>
      <c r="J89" s="764">
        <v>0</v>
      </c>
      <c r="K89" s="764">
        <v>0</v>
      </c>
      <c r="L89" s="764">
        <v>0</v>
      </c>
      <c r="M89" s="764">
        <v>0</v>
      </c>
      <c r="N89" s="764">
        <v>0</v>
      </c>
      <c r="O89" s="764">
        <v>0</v>
      </c>
      <c r="P89" s="764">
        <v>0</v>
      </c>
      <c r="Q89" s="764">
        <v>0</v>
      </c>
      <c r="R89" s="764">
        <v>0</v>
      </c>
      <c r="S89" s="764">
        <v>0</v>
      </c>
      <c r="T89" s="764">
        <v>0</v>
      </c>
      <c r="U89" s="316"/>
    </row>
    <row r="90" spans="1:22" ht="15" hidden="1" customHeight="1">
      <c r="A90" s="778" t="s">
        <v>3752</v>
      </c>
      <c r="B90" s="779">
        <v>0</v>
      </c>
      <c r="C90" s="779">
        <v>0</v>
      </c>
      <c r="D90" s="779">
        <v>0</v>
      </c>
      <c r="E90" s="779">
        <v>0</v>
      </c>
      <c r="F90" s="779">
        <v>0</v>
      </c>
      <c r="G90" s="779">
        <v>0</v>
      </c>
      <c r="H90" s="779">
        <v>0</v>
      </c>
      <c r="I90" s="779">
        <v>0</v>
      </c>
      <c r="J90" s="779">
        <v>0</v>
      </c>
      <c r="K90" s="779">
        <v>0</v>
      </c>
      <c r="L90" s="779">
        <v>0</v>
      </c>
      <c r="M90" s="779">
        <v>0</v>
      </c>
      <c r="N90" s="779">
        <v>0</v>
      </c>
      <c r="O90" s="779">
        <v>0</v>
      </c>
      <c r="P90" s="779">
        <v>0</v>
      </c>
      <c r="Q90" s="779">
        <v>0</v>
      </c>
      <c r="R90" s="779">
        <v>0</v>
      </c>
      <c r="S90" s="779">
        <v>0</v>
      </c>
      <c r="T90" s="779">
        <v>0</v>
      </c>
      <c r="U90" s="316"/>
    </row>
    <row r="91" spans="1:22" ht="15" hidden="1" customHeight="1">
      <c r="A91" s="787"/>
      <c r="B91" s="788"/>
      <c r="C91" s="788"/>
      <c r="D91" s="788"/>
      <c r="E91" s="788"/>
      <c r="F91" s="788"/>
      <c r="G91" s="788"/>
      <c r="H91" s="788"/>
      <c r="I91" s="788"/>
      <c r="J91" s="788"/>
      <c r="K91" s="788"/>
      <c r="L91" s="788"/>
      <c r="M91" s="788"/>
      <c r="N91" s="788"/>
      <c r="O91" s="788"/>
      <c r="P91" s="788"/>
      <c r="Q91" s="788"/>
      <c r="R91" s="788"/>
      <c r="S91" s="788"/>
      <c r="T91" s="789"/>
      <c r="U91" s="316"/>
    </row>
    <row r="92" spans="1:22" ht="23.25" hidden="1" customHeight="1">
      <c r="A92" s="790" t="s">
        <v>3753</v>
      </c>
      <c r="B92" s="791" t="s">
        <v>3754</v>
      </c>
      <c r="C92" s="792" t="s">
        <v>3754</v>
      </c>
      <c r="D92" s="792" t="s">
        <v>3754</v>
      </c>
      <c r="E92" s="793" t="s">
        <v>3755</v>
      </c>
      <c r="F92" s="792" t="s">
        <v>3754</v>
      </c>
      <c r="G92" s="792" t="s">
        <v>3754</v>
      </c>
      <c r="H92" s="794" t="s">
        <v>3755</v>
      </c>
      <c r="I92" s="792" t="s">
        <v>3754</v>
      </c>
      <c r="J92" s="793" t="s">
        <v>3756</v>
      </c>
      <c r="K92" s="793" t="s">
        <v>3756</v>
      </c>
      <c r="L92" s="793" t="s">
        <v>3756</v>
      </c>
      <c r="M92" s="793" t="s">
        <v>3756</v>
      </c>
      <c r="N92" s="792" t="s">
        <v>3754</v>
      </c>
      <c r="O92" s="792" t="s">
        <v>3754</v>
      </c>
      <c r="P92" s="792" t="s">
        <v>3754</v>
      </c>
      <c r="Q92" s="793" t="s">
        <v>3755</v>
      </c>
      <c r="R92" s="792" t="s">
        <v>3754</v>
      </c>
      <c r="S92" s="792" t="s">
        <v>3754</v>
      </c>
      <c r="T92" s="792" t="s">
        <v>3754</v>
      </c>
      <c r="U92" s="316"/>
    </row>
    <row r="93" spans="1:22" ht="15.75" hidden="1" customHeight="1" thickBot="1">
      <c r="A93" s="738"/>
      <c r="B93" s="738"/>
      <c r="C93" s="738"/>
      <c r="D93" s="738"/>
      <c r="E93" s="738"/>
      <c r="F93" s="738"/>
      <c r="G93" s="738"/>
      <c r="H93" s="738"/>
      <c r="I93" s="738"/>
      <c r="J93" s="738"/>
      <c r="K93" s="738"/>
      <c r="L93" s="738"/>
      <c r="M93" s="738"/>
      <c r="N93" s="738"/>
      <c r="O93" s="738"/>
      <c r="P93" s="738"/>
      <c r="Q93" s="738"/>
      <c r="R93" s="738"/>
      <c r="S93" s="738"/>
      <c r="T93" s="738"/>
      <c r="U93" s="316"/>
    </row>
    <row r="94" spans="1:22" ht="15.75" hidden="1" customHeight="1" thickBot="1">
      <c r="A94" s="788" t="s">
        <v>3757</v>
      </c>
      <c r="B94" s="788"/>
      <c r="C94" s="788"/>
      <c r="D94" s="795"/>
      <c r="E94" s="795"/>
      <c r="F94" s="738"/>
      <c r="G94" s="738"/>
      <c r="H94" s="738"/>
      <c r="I94" s="738"/>
      <c r="J94" s="738"/>
      <c r="K94" s="738"/>
      <c r="L94" s="738"/>
      <c r="M94" s="738"/>
      <c r="N94" s="738"/>
      <c r="O94" s="738"/>
      <c r="P94" s="738"/>
      <c r="Q94" s="738"/>
      <c r="R94" s="738"/>
      <c r="S94" s="738"/>
      <c r="U94" s="1042">
        <f>+'[5]Balance de Comprobación'!G142</f>
        <v>121233923296.3</v>
      </c>
      <c r="V94" s="1030" t="s">
        <v>1047</v>
      </c>
    </row>
    <row r="95" spans="1:22">
      <c r="A95" s="796"/>
      <c r="B95" s="796"/>
      <c r="D95" s="796"/>
      <c r="U95" s="215">
        <f>+'Bal. Comprob.'!G142</f>
        <v>121233923296.3</v>
      </c>
      <c r="V95" s="1030" t="s">
        <v>1047</v>
      </c>
    </row>
    <row r="96" spans="1:22">
      <c r="A96" s="1479" t="s">
        <v>2861</v>
      </c>
      <c r="B96" s="1479"/>
      <c r="C96" s="1479"/>
      <c r="D96" s="1032" t="s">
        <v>3758</v>
      </c>
      <c r="E96" s="1032"/>
      <c r="F96" s="1032"/>
      <c r="H96" s="1032" t="s">
        <v>2814</v>
      </c>
      <c r="I96" s="1032"/>
      <c r="J96" s="1032"/>
      <c r="K96" s="311"/>
      <c r="U96" s="318">
        <f>+T53-U95</f>
        <v>0</v>
      </c>
      <c r="V96" s="1030" t="s">
        <v>1021</v>
      </c>
    </row>
    <row r="97" spans="1:11">
      <c r="A97" s="1480" t="s">
        <v>2810</v>
      </c>
      <c r="B97" s="1480"/>
      <c r="C97" s="1480"/>
      <c r="D97" s="1031" t="s">
        <v>2813</v>
      </c>
      <c r="E97" s="1031"/>
      <c r="F97" s="1031"/>
      <c r="H97" s="1032" t="s">
        <v>2815</v>
      </c>
      <c r="I97" s="1032"/>
      <c r="J97" s="1032"/>
      <c r="K97" s="1032"/>
    </row>
    <row r="98" spans="1:11">
      <c r="A98" s="311"/>
      <c r="B98" s="312"/>
      <c r="C98" s="311"/>
      <c r="D98" s="313"/>
    </row>
    <row r="101" spans="1:11" ht="15.75">
      <c r="A101" s="797" t="s">
        <v>3759</v>
      </c>
      <c r="B101" s="728"/>
    </row>
    <row r="103" spans="1:11">
      <c r="A103" s="798" t="s">
        <v>3760</v>
      </c>
      <c r="B103" s="799"/>
      <c r="C103" s="799"/>
      <c r="D103" s="799"/>
      <c r="E103" s="799"/>
    </row>
    <row r="104" spans="1:11" ht="38.25">
      <c r="A104" s="800" t="s">
        <v>3761</v>
      </c>
      <c r="B104" s="800" t="s">
        <v>3709</v>
      </c>
      <c r="C104" s="800" t="s">
        <v>1302</v>
      </c>
      <c r="D104" s="800" t="s">
        <v>3762</v>
      </c>
      <c r="E104" s="800" t="s">
        <v>3763</v>
      </c>
    </row>
    <row r="105" spans="1:11">
      <c r="A105" s="805"/>
      <c r="B105" s="805"/>
      <c r="C105" s="805"/>
      <c r="D105" s="805"/>
      <c r="E105" s="805"/>
    </row>
    <row r="106" spans="1:11" ht="15.75" thickBot="1">
      <c r="A106" s="806" t="s">
        <v>3764</v>
      </c>
      <c r="B106" s="806">
        <f>SUM(B105:B105)</f>
        <v>0</v>
      </c>
      <c r="C106" s="806">
        <f>SUM(C105:C105)</f>
        <v>0</v>
      </c>
      <c r="D106" s="806">
        <f>SUM(D105:D105)</f>
        <v>0</v>
      </c>
      <c r="E106" s="806">
        <f>SUM(E105:E105)</f>
        <v>0</v>
      </c>
    </row>
    <row r="107" spans="1:11" ht="15.75" thickTop="1"/>
    <row r="112" spans="1:11">
      <c r="A112" s="314"/>
      <c r="B112" s="315"/>
      <c r="C112" s="314"/>
      <c r="D112" s="313"/>
    </row>
    <row r="115" spans="1:31">
      <c r="A115" s="1032"/>
      <c r="B115" s="1032"/>
      <c r="C115" s="1032"/>
      <c r="D115" s="313"/>
    </row>
    <row r="116" spans="1:31">
      <c r="A116" s="796"/>
      <c r="B116" s="796"/>
      <c r="D116" s="796"/>
    </row>
    <row r="118" spans="1:31" ht="15.75">
      <c r="A118" s="797" t="s">
        <v>3765</v>
      </c>
      <c r="B118" s="728"/>
    </row>
    <row r="120" spans="1:31" s="799" customFormat="1" ht="12.75">
      <c r="A120" s="798" t="s">
        <v>3760</v>
      </c>
      <c r="B120" s="807" t="s">
        <v>3766</v>
      </c>
      <c r="O120" s="808"/>
      <c r="P120" s="808"/>
      <c r="Q120" s="809"/>
      <c r="R120" s="810"/>
      <c r="S120" s="810"/>
      <c r="T120" s="811"/>
      <c r="U120" s="811"/>
      <c r="V120" s="811"/>
      <c r="W120" s="811"/>
      <c r="X120" s="811"/>
      <c r="Y120" s="811"/>
      <c r="Z120" s="811"/>
      <c r="AA120" s="811"/>
      <c r="AB120" s="811"/>
      <c r="AC120" s="811"/>
      <c r="AD120" s="811"/>
      <c r="AE120" s="811"/>
    </row>
    <row r="121" spans="1:31" s="799" customFormat="1" ht="38.25">
      <c r="A121" s="800" t="s">
        <v>3761</v>
      </c>
      <c r="B121" s="800" t="s">
        <v>3709</v>
      </c>
      <c r="C121" s="800" t="s">
        <v>1302</v>
      </c>
      <c r="D121" s="800" t="s">
        <v>3762</v>
      </c>
      <c r="E121" s="800" t="s">
        <v>3763</v>
      </c>
      <c r="F121" s="812"/>
      <c r="G121" s="812"/>
      <c r="H121" s="813"/>
      <c r="I121" s="813"/>
      <c r="J121" s="809"/>
      <c r="K121" s="810"/>
      <c r="L121" s="810"/>
      <c r="M121" s="810"/>
      <c r="N121" s="811"/>
      <c r="O121" s="814"/>
      <c r="P121" s="814"/>
      <c r="Q121" s="811"/>
      <c r="R121" s="811"/>
      <c r="S121" s="811"/>
      <c r="T121" s="811"/>
      <c r="U121" s="811"/>
      <c r="V121" s="811"/>
      <c r="W121" s="811"/>
      <c r="X121" s="811"/>
      <c r="Y121" s="811"/>
      <c r="Z121" s="811"/>
      <c r="AA121" s="811"/>
      <c r="AB121" s="811"/>
      <c r="AC121" s="811"/>
      <c r="AD121" s="811"/>
      <c r="AE121" s="811"/>
    </row>
    <row r="122" spans="1:31" s="817" customFormat="1" ht="12.75">
      <c r="A122" s="826" t="s">
        <v>3767</v>
      </c>
      <c r="B122" s="804"/>
      <c r="C122" s="802"/>
      <c r="D122" s="827">
        <v>270499565.14999998</v>
      </c>
      <c r="E122" s="803"/>
      <c r="F122" s="820"/>
      <c r="G122" s="821"/>
      <c r="H122" s="813"/>
      <c r="I122" s="813"/>
      <c r="J122" s="816"/>
      <c r="K122" s="816"/>
      <c r="L122" s="816"/>
      <c r="M122" s="816"/>
      <c r="N122" s="816"/>
      <c r="P122" s="818"/>
      <c r="Q122" s="818"/>
      <c r="R122" s="818"/>
      <c r="S122" s="818"/>
    </row>
    <row r="123" spans="1:31" s="817" customFormat="1" ht="12.75">
      <c r="A123" s="826" t="s">
        <v>3768</v>
      </c>
      <c r="B123" s="804"/>
      <c r="C123" s="827">
        <v>19731854.75</v>
      </c>
      <c r="D123" s="804"/>
      <c r="E123" s="803"/>
      <c r="F123" s="820"/>
      <c r="G123" s="821"/>
      <c r="H123" s="813"/>
      <c r="I123" s="813"/>
      <c r="J123" s="816"/>
      <c r="K123" s="816"/>
      <c r="L123" s="816"/>
      <c r="M123" s="816"/>
      <c r="N123" s="816"/>
      <c r="P123" s="818"/>
      <c r="Q123" s="818"/>
      <c r="R123" s="818"/>
      <c r="S123" s="818"/>
    </row>
    <row r="124" spans="1:31" s="817" customFormat="1" ht="12.75">
      <c r="A124" s="804"/>
      <c r="B124" s="804"/>
      <c r="C124" s="802"/>
      <c r="D124" s="804"/>
      <c r="E124" s="803"/>
      <c r="F124" s="820"/>
      <c r="G124" s="821"/>
      <c r="H124" s="813"/>
      <c r="I124" s="813"/>
      <c r="J124" s="816"/>
      <c r="K124" s="816"/>
      <c r="L124" s="816"/>
      <c r="M124" s="816"/>
      <c r="N124" s="816"/>
      <c r="P124" s="818"/>
      <c r="Q124" s="818"/>
      <c r="R124" s="818"/>
      <c r="S124" s="818"/>
    </row>
    <row r="125" spans="1:31" s="817" customFormat="1" ht="12.75">
      <c r="A125" s="801"/>
      <c r="B125" s="804"/>
      <c r="C125" s="802"/>
      <c r="D125" s="804"/>
      <c r="E125" s="803"/>
      <c r="F125" s="820"/>
      <c r="G125" s="821"/>
      <c r="H125" s="813"/>
      <c r="I125" s="813"/>
      <c r="J125" s="816"/>
      <c r="K125" s="816"/>
      <c r="L125" s="816"/>
      <c r="M125" s="816"/>
      <c r="N125" s="816"/>
      <c r="P125" s="818"/>
      <c r="Q125" s="818"/>
      <c r="R125" s="818"/>
      <c r="S125" s="818"/>
    </row>
    <row r="126" spans="1:31" s="817" customFormat="1" ht="12.75">
      <c r="A126" s="801"/>
      <c r="B126" s="804"/>
      <c r="C126" s="802"/>
      <c r="D126" s="804"/>
      <c r="E126" s="803"/>
      <c r="F126" s="820"/>
      <c r="G126" s="821"/>
      <c r="H126" s="813"/>
      <c r="I126" s="813"/>
      <c r="J126" s="816"/>
      <c r="K126" s="816"/>
      <c r="L126" s="816"/>
      <c r="M126" s="816"/>
      <c r="N126" s="816"/>
      <c r="P126" s="818"/>
      <c r="Q126" s="818"/>
      <c r="R126" s="818"/>
      <c r="S126" s="818"/>
    </row>
    <row r="127" spans="1:31" s="817" customFormat="1" ht="12.75">
      <c r="A127" s="801"/>
      <c r="B127" s="804"/>
      <c r="C127" s="802"/>
      <c r="D127" s="804"/>
      <c r="E127" s="803"/>
      <c r="F127" s="820"/>
      <c r="G127" s="821"/>
      <c r="H127" s="813"/>
      <c r="I127" s="813"/>
      <c r="J127" s="816"/>
      <c r="K127" s="816"/>
      <c r="L127" s="816"/>
      <c r="M127" s="816"/>
      <c r="N127" s="816"/>
      <c r="P127" s="818"/>
      <c r="Q127" s="818"/>
      <c r="R127" s="818"/>
      <c r="S127" s="818"/>
    </row>
    <row r="128" spans="1:31" s="817" customFormat="1" ht="12.75">
      <c r="A128" s="822"/>
      <c r="B128" s="823"/>
      <c r="C128" s="825"/>
      <c r="D128" s="823"/>
      <c r="E128" s="824"/>
      <c r="F128" s="820"/>
      <c r="G128" s="821"/>
      <c r="H128" s="813"/>
      <c r="I128" s="813"/>
      <c r="J128" s="816"/>
      <c r="K128" s="816"/>
      <c r="L128" s="816"/>
      <c r="M128" s="816"/>
      <c r="N128" s="816"/>
      <c r="P128" s="818"/>
      <c r="Q128" s="818"/>
      <c r="R128" s="818"/>
      <c r="S128" s="818"/>
    </row>
    <row r="129" spans="1:36" s="817" customFormat="1" ht="13.5" thickBot="1">
      <c r="A129" s="806" t="s">
        <v>3764</v>
      </c>
      <c r="B129" s="806">
        <f>SUM(B122:B128)</f>
        <v>0</v>
      </c>
      <c r="C129" s="806">
        <f>SUM(C122:C128)</f>
        <v>19731854.75</v>
      </c>
      <c r="D129" s="806">
        <f>SUM(D122:D128)</f>
        <v>270499565.14999998</v>
      </c>
      <c r="E129" s="806">
        <f>SUM(E122:E128)</f>
        <v>0</v>
      </c>
      <c r="F129" s="828"/>
      <c r="G129" s="828"/>
      <c r="H129" s="829"/>
      <c r="I129" s="830"/>
      <c r="J129" s="828"/>
      <c r="K129" s="828"/>
      <c r="L129" s="828"/>
      <c r="M129" s="828"/>
      <c r="N129" s="831"/>
      <c r="O129" s="832"/>
      <c r="P129" s="832"/>
      <c r="Q129" s="833"/>
      <c r="R129" s="834"/>
      <c r="S129" s="834"/>
      <c r="T129" s="835"/>
      <c r="U129" s="836"/>
      <c r="V129" s="836"/>
      <c r="W129" s="836"/>
    </row>
    <row r="130" spans="1:36" s="799" customFormat="1" ht="13.5" thickTop="1">
      <c r="A130" s="837"/>
      <c r="B130" s="837"/>
      <c r="C130" s="837"/>
      <c r="D130" s="837"/>
      <c r="E130" s="837"/>
      <c r="F130" s="837"/>
      <c r="G130" s="837"/>
      <c r="I130" s="809"/>
      <c r="O130" s="808"/>
      <c r="P130" s="808"/>
      <c r="Q130" s="809"/>
      <c r="R130" s="810"/>
      <c r="S130" s="810"/>
      <c r="T130" s="811"/>
      <c r="U130" s="811"/>
      <c r="V130" s="811"/>
      <c r="W130" s="811"/>
      <c r="X130" s="811"/>
      <c r="Y130" s="811"/>
      <c r="Z130" s="811"/>
      <c r="AA130" s="811"/>
      <c r="AB130" s="811"/>
      <c r="AC130" s="811"/>
      <c r="AD130" s="811"/>
      <c r="AE130" s="811"/>
      <c r="AF130" s="811"/>
      <c r="AG130" s="811"/>
      <c r="AH130" s="811"/>
      <c r="AI130" s="811"/>
      <c r="AJ130" s="811"/>
    </row>
    <row r="131" spans="1:36" s="799" customFormat="1" ht="18">
      <c r="A131" s="798" t="s">
        <v>1028</v>
      </c>
      <c r="B131" s="838" t="s">
        <v>3769</v>
      </c>
      <c r="C131" s="838"/>
      <c r="D131" s="838"/>
      <c r="E131" s="838"/>
      <c r="F131" s="838"/>
      <c r="G131" s="838"/>
      <c r="H131" s="838"/>
      <c r="I131" s="838"/>
      <c r="J131" s="838"/>
      <c r="K131" s="838"/>
      <c r="L131" s="838"/>
      <c r="M131" s="838"/>
      <c r="N131" s="838"/>
      <c r="O131" s="808"/>
      <c r="P131" s="808"/>
      <c r="Q131" s="809"/>
      <c r="R131" s="810"/>
      <c r="S131" s="810"/>
      <c r="T131" s="811"/>
      <c r="U131" s="811"/>
      <c r="V131" s="811"/>
      <c r="W131" s="811"/>
      <c r="X131" s="811"/>
      <c r="Y131" s="811"/>
      <c r="Z131" s="811"/>
      <c r="AA131" s="811"/>
      <c r="AB131" s="811"/>
      <c r="AC131" s="811"/>
      <c r="AD131" s="811"/>
      <c r="AE131" s="811"/>
      <c r="AF131" s="811"/>
      <c r="AG131" s="811"/>
      <c r="AH131" s="811"/>
      <c r="AI131" s="811"/>
      <c r="AJ131" s="811"/>
    </row>
    <row r="132" spans="1:36" s="799" customFormat="1" ht="37.5" customHeight="1">
      <c r="A132" s="800" t="s">
        <v>3761</v>
      </c>
      <c r="B132" s="800" t="s">
        <v>3770</v>
      </c>
      <c r="C132" s="800" t="s">
        <v>3771</v>
      </c>
      <c r="D132" s="800" t="s">
        <v>3710</v>
      </c>
      <c r="E132" s="812"/>
      <c r="F132" s="812"/>
      <c r="G132" s="812"/>
      <c r="H132" s="813"/>
      <c r="I132" s="839"/>
      <c r="J132" s="840"/>
      <c r="K132" s="840"/>
      <c r="L132" s="810"/>
      <c r="M132" s="811"/>
      <c r="N132" s="811"/>
      <c r="O132" s="814"/>
      <c r="P132" s="814"/>
      <c r="Q132" s="811"/>
      <c r="R132" s="811"/>
      <c r="S132" s="811"/>
      <c r="T132" s="811"/>
      <c r="U132" s="811"/>
      <c r="V132" s="811"/>
      <c r="W132" s="811"/>
      <c r="X132" s="811"/>
      <c r="Y132" s="811"/>
      <c r="Z132" s="811"/>
      <c r="AA132" s="811"/>
      <c r="AB132" s="811"/>
      <c r="AC132" s="811"/>
      <c r="AD132" s="811"/>
    </row>
    <row r="133" spans="1:36" s="836" customFormat="1" ht="12.75">
      <c r="A133" s="826" t="s">
        <v>3772</v>
      </c>
      <c r="B133" s="827">
        <v>169890269.56</v>
      </c>
      <c r="D133" s="819"/>
      <c r="E133" s="820"/>
      <c r="F133" s="820"/>
      <c r="G133" s="841"/>
      <c r="H133" s="813"/>
      <c r="I133" s="839"/>
      <c r="J133" s="840"/>
      <c r="K133" s="840"/>
      <c r="L133" s="816"/>
      <c r="M133" s="817"/>
      <c r="N133" s="817"/>
      <c r="O133" s="818"/>
      <c r="P133" s="818"/>
      <c r="Q133" s="817"/>
      <c r="R133" s="817"/>
      <c r="S133" s="817"/>
      <c r="T133" s="817"/>
      <c r="U133" s="817"/>
      <c r="V133" s="817"/>
      <c r="W133" s="817"/>
    </row>
    <row r="134" spans="1:36" s="836" customFormat="1" ht="12.75">
      <c r="A134" s="826" t="s">
        <v>3772</v>
      </c>
      <c r="B134" s="842"/>
      <c r="C134" s="827">
        <v>135632744.69999999</v>
      </c>
      <c r="D134" s="819"/>
      <c r="E134" s="820"/>
      <c r="F134" s="820"/>
      <c r="G134" s="841"/>
      <c r="H134" s="813"/>
      <c r="I134" s="839"/>
      <c r="J134" s="840"/>
      <c r="K134" s="840"/>
      <c r="L134" s="816"/>
      <c r="M134" s="817"/>
      <c r="N134" s="817"/>
      <c r="O134" s="818"/>
      <c r="P134" s="818"/>
      <c r="Q134" s="817"/>
      <c r="R134" s="817"/>
      <c r="S134" s="817"/>
      <c r="T134" s="817"/>
      <c r="U134" s="817"/>
      <c r="V134" s="817"/>
      <c r="W134" s="817"/>
    </row>
    <row r="135" spans="1:36" s="836" customFormat="1" ht="12.75">
      <c r="A135" s="826" t="s">
        <v>3767</v>
      </c>
      <c r="B135" s="842"/>
      <c r="C135" s="827">
        <v>103381510.54000001</v>
      </c>
      <c r="D135" s="819"/>
      <c r="E135" s="820"/>
      <c r="F135" s="820"/>
      <c r="G135" s="841"/>
      <c r="H135" s="813"/>
      <c r="I135" s="839"/>
      <c r="J135" s="840"/>
      <c r="K135" s="840"/>
      <c r="L135" s="816"/>
      <c r="M135" s="817"/>
      <c r="N135" s="817"/>
      <c r="O135" s="818"/>
      <c r="P135" s="818"/>
      <c r="Q135" s="817"/>
      <c r="R135" s="817"/>
      <c r="S135" s="817"/>
      <c r="T135" s="817"/>
      <c r="U135" s="817"/>
      <c r="V135" s="817"/>
      <c r="W135" s="817"/>
    </row>
    <row r="136" spans="1:36" s="836" customFormat="1" ht="12.75">
      <c r="A136" s="729" t="s">
        <v>3773</v>
      </c>
      <c r="B136" s="730">
        <v>153485596.66</v>
      </c>
      <c r="D136" s="819"/>
      <c r="E136" s="820"/>
      <c r="F136" s="820"/>
      <c r="G136" s="841"/>
      <c r="H136" s="813"/>
      <c r="I136" s="839"/>
      <c r="J136" s="840"/>
      <c r="K136" s="840"/>
      <c r="L136" s="816"/>
      <c r="M136" s="817"/>
      <c r="N136" s="817"/>
      <c r="O136" s="818"/>
      <c r="P136" s="818"/>
      <c r="Q136" s="817"/>
      <c r="R136" s="817"/>
      <c r="S136" s="817"/>
      <c r="T136" s="817"/>
      <c r="U136" s="817"/>
      <c r="V136" s="817"/>
      <c r="W136" s="817"/>
    </row>
    <row r="137" spans="1:36" s="836" customFormat="1" ht="12.75" customHeight="1">
      <c r="A137" s="729" t="s">
        <v>3773</v>
      </c>
      <c r="B137" s="842"/>
      <c r="C137" s="730">
        <v>122506995.21000001</v>
      </c>
      <c r="D137" s="819"/>
      <c r="E137" s="820"/>
      <c r="F137" s="820"/>
      <c r="G137" s="841"/>
      <c r="H137" s="813"/>
      <c r="I137" s="839"/>
      <c r="J137" s="840"/>
      <c r="K137" s="840"/>
      <c r="L137" s="816"/>
      <c r="M137" s="817"/>
      <c r="N137" s="817"/>
      <c r="O137" s="818"/>
      <c r="P137" s="818"/>
      <c r="Q137" s="817"/>
      <c r="R137" s="817"/>
      <c r="S137" s="817"/>
      <c r="T137" s="817"/>
      <c r="U137" s="817"/>
      <c r="V137" s="817"/>
      <c r="W137" s="817"/>
    </row>
    <row r="138" spans="1:36" s="836" customFormat="1" ht="12.75">
      <c r="A138" s="1013" t="s">
        <v>3774</v>
      </c>
      <c r="B138" s="1014">
        <v>169930482.00999999</v>
      </c>
      <c r="C138" s="1015"/>
      <c r="D138" s="819"/>
      <c r="E138" s="820"/>
      <c r="F138" s="820"/>
      <c r="G138" s="841"/>
      <c r="H138" s="813"/>
      <c r="I138" s="839"/>
      <c r="J138" s="840"/>
      <c r="K138" s="840"/>
      <c r="L138" s="816"/>
      <c r="M138" s="817"/>
      <c r="N138" s="817"/>
      <c r="O138" s="818"/>
      <c r="P138" s="818"/>
      <c r="Q138" s="817"/>
      <c r="R138" s="817"/>
      <c r="S138" s="817"/>
      <c r="T138" s="817"/>
      <c r="U138" s="817"/>
      <c r="V138" s="817"/>
      <c r="W138" s="817"/>
    </row>
    <row r="139" spans="1:36" s="836" customFormat="1" ht="12.75">
      <c r="A139" s="1013" t="s">
        <v>3774</v>
      </c>
      <c r="B139" s="1018"/>
      <c r="C139" s="1014">
        <v>135632744.69999999</v>
      </c>
      <c r="D139" s="819"/>
      <c r="E139" s="820"/>
      <c r="F139" s="820"/>
      <c r="G139" s="841"/>
      <c r="H139" s="813"/>
      <c r="I139" s="839"/>
      <c r="J139" s="840"/>
      <c r="K139" s="840"/>
      <c r="L139" s="816"/>
      <c r="M139" s="817"/>
      <c r="N139" s="817"/>
      <c r="O139" s="818"/>
      <c r="P139" s="818"/>
      <c r="Q139" s="817"/>
      <c r="R139" s="817"/>
      <c r="S139" s="817"/>
      <c r="T139" s="817"/>
      <c r="U139" s="817"/>
      <c r="V139" s="817"/>
      <c r="W139" s="817"/>
    </row>
    <row r="140" spans="1:36" s="836" customFormat="1" ht="12.75">
      <c r="A140" s="1017" t="s">
        <v>4002</v>
      </c>
      <c r="B140" s="983">
        <v>164448853.56</v>
      </c>
      <c r="C140" s="1018"/>
      <c r="D140" s="819"/>
      <c r="E140" s="820"/>
      <c r="F140" s="820"/>
      <c r="G140" s="841"/>
      <c r="H140" s="813"/>
      <c r="I140" s="839"/>
      <c r="J140" s="840"/>
      <c r="K140" s="840"/>
      <c r="L140" s="816"/>
      <c r="M140" s="817"/>
      <c r="N140" s="817"/>
      <c r="O140" s="818"/>
      <c r="P140" s="818"/>
      <c r="Q140" s="817"/>
      <c r="R140" s="817"/>
      <c r="S140" s="817"/>
      <c r="T140" s="817"/>
      <c r="U140" s="817"/>
      <c r="V140" s="817"/>
      <c r="W140" s="817"/>
    </row>
    <row r="141" spans="1:36" s="836" customFormat="1" ht="12.75">
      <c r="A141" s="1017" t="s">
        <v>4002</v>
      </c>
      <c r="B141" s="1018"/>
      <c r="C141" s="983">
        <v>131257494.84999999</v>
      </c>
      <c r="D141" s="819"/>
      <c r="E141" s="820"/>
      <c r="F141" s="820"/>
      <c r="G141" s="841"/>
      <c r="H141" s="813"/>
      <c r="I141" s="839"/>
      <c r="J141" s="840"/>
      <c r="K141" s="840"/>
      <c r="L141" s="816"/>
      <c r="M141" s="817"/>
      <c r="N141" s="817"/>
      <c r="O141" s="818"/>
      <c r="P141" s="818"/>
      <c r="Q141" s="817"/>
      <c r="R141" s="817"/>
      <c r="S141" s="817"/>
      <c r="T141" s="817"/>
      <c r="U141" s="817"/>
      <c r="V141" s="817"/>
      <c r="W141" s="817"/>
    </row>
    <row r="142" spans="1:36" s="836" customFormat="1" ht="12.75">
      <c r="A142" s="729"/>
      <c r="B142" s="847"/>
      <c r="C142" s="843"/>
      <c r="D142" s="819"/>
      <c r="E142" s="820"/>
      <c r="F142" s="820"/>
      <c r="G142" s="841"/>
      <c r="H142" s="813"/>
      <c r="I142" s="839"/>
      <c r="J142" s="840"/>
      <c r="K142" s="840"/>
      <c r="L142" s="816"/>
      <c r="M142" s="817"/>
      <c r="N142" s="817"/>
      <c r="O142" s="818"/>
      <c r="P142" s="818"/>
      <c r="Q142" s="817"/>
      <c r="R142" s="817"/>
      <c r="S142" s="817"/>
      <c r="T142" s="817"/>
      <c r="U142" s="817"/>
      <c r="V142" s="817"/>
      <c r="W142" s="817"/>
    </row>
    <row r="143" spans="1:36" s="836" customFormat="1" ht="12.75">
      <c r="A143" s="729"/>
      <c r="B143" s="847"/>
      <c r="C143" s="843"/>
      <c r="D143" s="819"/>
      <c r="E143" s="820"/>
      <c r="F143" s="820"/>
      <c r="G143" s="841"/>
      <c r="H143" s="813"/>
      <c r="I143" s="839"/>
      <c r="J143" s="840"/>
      <c r="K143" s="840"/>
      <c r="L143" s="816"/>
      <c r="M143" s="817"/>
      <c r="N143" s="817"/>
      <c r="O143" s="818"/>
      <c r="P143" s="818"/>
      <c r="Q143" s="817"/>
      <c r="R143" s="817"/>
      <c r="S143" s="817"/>
      <c r="T143" s="817"/>
      <c r="U143" s="817"/>
      <c r="V143" s="817"/>
      <c r="W143" s="817"/>
    </row>
    <row r="144" spans="1:36" s="836" customFormat="1" ht="12.75">
      <c r="A144" s="729"/>
      <c r="B144" s="847"/>
      <c r="C144" s="843"/>
      <c r="D144" s="819"/>
      <c r="E144" s="820"/>
      <c r="F144" s="820"/>
      <c r="G144" s="841"/>
      <c r="H144" s="813"/>
      <c r="I144" s="839"/>
      <c r="J144" s="840"/>
      <c r="K144" s="840"/>
      <c r="L144" s="816"/>
      <c r="M144" s="817"/>
      <c r="N144" s="817"/>
      <c r="O144" s="818"/>
      <c r="P144" s="818"/>
      <c r="Q144" s="817"/>
      <c r="R144" s="817"/>
      <c r="S144" s="817"/>
      <c r="T144" s="817"/>
      <c r="U144" s="817"/>
      <c r="V144" s="817"/>
      <c r="W144" s="817"/>
    </row>
    <row r="145" spans="1:35" s="836" customFormat="1" ht="12.75">
      <c r="A145" s="801"/>
      <c r="B145" s="842"/>
      <c r="C145" s="843"/>
      <c r="D145" s="819"/>
      <c r="E145" s="820"/>
      <c r="F145" s="820"/>
      <c r="G145" s="841"/>
      <c r="H145" s="813"/>
      <c r="I145" s="839"/>
      <c r="J145" s="840"/>
      <c r="K145" s="840"/>
      <c r="L145" s="816"/>
      <c r="M145" s="817"/>
      <c r="N145" s="817"/>
      <c r="O145" s="818"/>
      <c r="P145" s="818"/>
      <c r="Q145" s="817"/>
      <c r="R145" s="817"/>
      <c r="S145" s="817"/>
      <c r="T145" s="817"/>
      <c r="U145" s="817"/>
      <c r="V145" s="817"/>
      <c r="W145" s="817"/>
    </row>
    <row r="146" spans="1:35" s="836" customFormat="1" ht="12.75">
      <c r="A146" s="822"/>
      <c r="B146" s="844"/>
      <c r="C146" s="845"/>
      <c r="D146" s="846"/>
      <c r="E146" s="820"/>
      <c r="F146" s="820"/>
      <c r="G146" s="841"/>
      <c r="H146" s="813"/>
      <c r="I146" s="839"/>
      <c r="J146" s="840"/>
      <c r="K146" s="840"/>
      <c r="L146" s="816"/>
      <c r="M146" s="817"/>
      <c r="N146" s="817"/>
      <c r="O146" s="818"/>
      <c r="P146" s="818"/>
      <c r="Q146" s="817"/>
      <c r="R146" s="817"/>
      <c r="S146" s="817"/>
      <c r="T146" s="817"/>
      <c r="U146" s="817"/>
      <c r="V146" s="817"/>
      <c r="W146" s="817"/>
    </row>
    <row r="147" spans="1:35" s="848" customFormat="1" ht="15.75" thickBot="1">
      <c r="A147" s="806" t="s">
        <v>3764</v>
      </c>
      <c r="B147" s="806">
        <f>SUM(B133:B146)</f>
        <v>657755201.78999996</v>
      </c>
      <c r="C147" s="806">
        <f>SUM(C133:C146)</f>
        <v>628411490</v>
      </c>
      <c r="D147" s="806">
        <f>SUM(D133:D146)</f>
        <v>0</v>
      </c>
      <c r="E147" s="828"/>
      <c r="F147" s="828"/>
      <c r="G147" s="828"/>
      <c r="H147" s="829"/>
      <c r="I147" s="830"/>
      <c r="J147" s="828"/>
      <c r="K147" s="828"/>
      <c r="L147" s="828"/>
      <c r="M147" s="831"/>
      <c r="N147" s="835"/>
      <c r="O147" s="832"/>
      <c r="P147" s="832"/>
      <c r="Q147" s="834"/>
      <c r="R147" s="834"/>
      <c r="S147" s="835"/>
      <c r="T147" s="836"/>
      <c r="U147" s="836"/>
      <c r="V147" s="836"/>
      <c r="W147" s="836"/>
    </row>
    <row r="148" spans="1:35" s="813" customFormat="1" ht="15.75" thickTop="1">
      <c r="A148" s="849"/>
      <c r="B148" s="850"/>
      <c r="C148" s="851"/>
      <c r="D148" s="851"/>
      <c r="E148" s="851"/>
      <c r="F148" s="851"/>
      <c r="G148" s="851"/>
      <c r="H148" s="839"/>
      <c r="I148" s="840"/>
      <c r="J148" s="840"/>
      <c r="N148" s="835"/>
      <c r="O148" s="832"/>
      <c r="P148" s="832"/>
      <c r="Q148" s="835"/>
      <c r="R148" s="852"/>
      <c r="S148" s="852"/>
      <c r="T148" s="853"/>
      <c r="U148" s="853"/>
      <c r="V148" s="853"/>
      <c r="W148" s="853"/>
    </row>
    <row r="149" spans="1:35" s="835" customFormat="1" ht="12.75">
      <c r="A149" s="854"/>
      <c r="B149" s="820"/>
      <c r="C149" s="820"/>
      <c r="D149" s="820"/>
      <c r="E149" s="820"/>
      <c r="F149" s="820"/>
      <c r="G149" s="841"/>
      <c r="H149" s="813"/>
      <c r="I149" s="839"/>
      <c r="J149" s="840"/>
      <c r="K149" s="840"/>
      <c r="L149" s="840"/>
      <c r="M149" s="813"/>
      <c r="N149" s="813"/>
      <c r="O149" s="855"/>
      <c r="P149" s="855"/>
      <c r="Q149" s="813"/>
      <c r="R149" s="813"/>
      <c r="S149" s="813"/>
      <c r="T149" s="813"/>
      <c r="U149" s="813"/>
      <c r="V149" s="813"/>
      <c r="W149" s="813"/>
    </row>
    <row r="150" spans="1:35" s="835" customFormat="1" ht="12.75">
      <c r="A150" s="854"/>
      <c r="B150" s="820"/>
      <c r="C150" s="820"/>
      <c r="D150" s="820"/>
      <c r="E150" s="820"/>
      <c r="F150" s="820"/>
      <c r="G150" s="841"/>
      <c r="H150" s="813"/>
      <c r="I150" s="839"/>
      <c r="J150" s="840"/>
      <c r="K150" s="840"/>
      <c r="L150" s="840"/>
      <c r="M150" s="813"/>
      <c r="N150" s="813"/>
      <c r="O150" s="855"/>
      <c r="P150" s="855"/>
      <c r="Q150" s="813"/>
      <c r="R150" s="813"/>
      <c r="S150" s="813"/>
      <c r="T150" s="813"/>
      <c r="U150" s="813"/>
      <c r="V150" s="813"/>
      <c r="W150" s="813"/>
    </row>
    <row r="151" spans="1:35" s="835" customFormat="1" ht="12.75">
      <c r="A151" s="854"/>
      <c r="B151" s="820"/>
      <c r="C151" s="820"/>
      <c r="D151" s="820"/>
      <c r="E151" s="820"/>
      <c r="F151" s="820"/>
      <c r="G151" s="841"/>
      <c r="H151" s="813"/>
      <c r="I151" s="839"/>
      <c r="J151" s="840"/>
      <c r="K151" s="840"/>
      <c r="L151" s="840"/>
      <c r="M151" s="813"/>
      <c r="N151" s="813"/>
      <c r="O151" s="855"/>
      <c r="P151" s="855"/>
      <c r="Q151" s="813"/>
      <c r="R151" s="813"/>
      <c r="S151" s="813"/>
      <c r="T151" s="813"/>
      <c r="U151" s="813"/>
      <c r="V151" s="813"/>
      <c r="W151" s="813"/>
    </row>
    <row r="152" spans="1:35" s="835" customFormat="1" ht="12.75" customHeight="1">
      <c r="A152" s="854"/>
      <c r="B152" s="820"/>
      <c r="C152" s="820"/>
      <c r="D152" s="820"/>
      <c r="E152" s="820"/>
      <c r="F152" s="820"/>
      <c r="G152" s="841"/>
      <c r="H152" s="813"/>
      <c r="I152" s="839"/>
      <c r="J152" s="840"/>
      <c r="K152" s="840"/>
      <c r="L152" s="840"/>
      <c r="M152" s="813"/>
      <c r="N152" s="813"/>
      <c r="O152" s="855"/>
      <c r="P152" s="855"/>
      <c r="Q152" s="813"/>
      <c r="R152" s="813"/>
      <c r="S152" s="813"/>
      <c r="T152" s="813"/>
      <c r="U152" s="813"/>
      <c r="V152" s="813"/>
      <c r="W152" s="813"/>
    </row>
    <row r="153" spans="1:35" s="835" customFormat="1" ht="12.75">
      <c r="A153" s="854"/>
      <c r="B153" s="820"/>
      <c r="C153" s="820"/>
      <c r="D153" s="820"/>
      <c r="E153" s="820"/>
      <c r="F153" s="820"/>
      <c r="G153" s="841"/>
      <c r="H153" s="813"/>
      <c r="I153" s="839"/>
      <c r="J153" s="840"/>
      <c r="K153" s="840"/>
      <c r="L153" s="840"/>
      <c r="M153" s="813"/>
      <c r="N153" s="813"/>
      <c r="O153" s="855"/>
      <c r="P153" s="855"/>
      <c r="Q153" s="813"/>
      <c r="R153" s="813"/>
      <c r="S153" s="813"/>
      <c r="T153" s="813"/>
      <c r="U153" s="813"/>
      <c r="V153" s="813"/>
      <c r="W153" s="813"/>
    </row>
    <row r="154" spans="1:35" s="799" customFormat="1" ht="15.75">
      <c r="A154" s="856" t="s">
        <v>3775</v>
      </c>
      <c r="B154" s="837"/>
      <c r="C154" s="837"/>
      <c r="D154" s="837"/>
      <c r="E154" s="837"/>
      <c r="F154" s="837"/>
      <c r="G154" s="837"/>
      <c r="I154" s="809"/>
      <c r="O154" s="808"/>
      <c r="P154" s="809"/>
      <c r="Q154" s="810"/>
      <c r="R154" s="810"/>
      <c r="S154" s="811"/>
      <c r="T154" s="811"/>
      <c r="U154" s="811"/>
      <c r="V154" s="810"/>
      <c r="W154" s="811"/>
      <c r="X154" s="811"/>
      <c r="Y154" s="811"/>
      <c r="Z154" s="811"/>
      <c r="AA154" s="811"/>
      <c r="AB154" s="811"/>
      <c r="AC154" s="811"/>
      <c r="AD154" s="811"/>
      <c r="AE154" s="811"/>
      <c r="AF154" s="811"/>
      <c r="AG154" s="811"/>
      <c r="AH154" s="811"/>
      <c r="AI154" s="811"/>
    </row>
    <row r="155" spans="1:35" s="799" customFormat="1" ht="18">
      <c r="A155" s="838"/>
      <c r="B155" s="837"/>
      <c r="C155" s="837"/>
      <c r="D155" s="837"/>
      <c r="E155" s="837"/>
      <c r="F155" s="837"/>
      <c r="G155" s="837"/>
      <c r="I155" s="809"/>
      <c r="O155" s="808"/>
      <c r="P155" s="809"/>
      <c r="Q155" s="810"/>
      <c r="R155" s="810"/>
      <c r="S155" s="811"/>
      <c r="T155" s="811"/>
      <c r="U155" s="811"/>
      <c r="V155" s="810"/>
      <c r="W155" s="811"/>
      <c r="X155" s="811"/>
      <c r="Y155" s="811"/>
      <c r="Z155" s="811"/>
      <c r="AA155" s="811"/>
      <c r="AB155" s="811"/>
      <c r="AC155" s="811"/>
      <c r="AD155" s="811"/>
      <c r="AE155" s="811"/>
      <c r="AF155" s="811"/>
      <c r="AG155" s="811"/>
      <c r="AH155" s="811"/>
      <c r="AI155" s="811"/>
    </row>
    <row r="156" spans="1:35" s="799" customFormat="1" ht="18">
      <c r="A156" s="838"/>
      <c r="B156" s="837"/>
      <c r="C156" s="837"/>
      <c r="D156" s="837"/>
      <c r="E156" s="837"/>
      <c r="F156" s="837"/>
      <c r="G156" s="837"/>
      <c r="I156" s="809"/>
      <c r="O156" s="808"/>
      <c r="P156" s="809"/>
      <c r="Q156" s="810"/>
      <c r="R156" s="810"/>
      <c r="S156" s="811"/>
      <c r="T156" s="811"/>
      <c r="U156" s="811"/>
      <c r="V156" s="810"/>
      <c r="W156" s="811"/>
      <c r="X156" s="811"/>
      <c r="Y156" s="811"/>
      <c r="Z156" s="811"/>
      <c r="AA156" s="811"/>
      <c r="AB156" s="811"/>
      <c r="AC156" s="811"/>
      <c r="AD156" s="811"/>
      <c r="AE156" s="811"/>
      <c r="AF156" s="811"/>
      <c r="AG156" s="811"/>
      <c r="AH156" s="811"/>
      <c r="AI156" s="811"/>
    </row>
    <row r="157" spans="1:35" s="799" customFormat="1" ht="12.75">
      <c r="A157" s="837"/>
      <c r="B157" s="1514" t="s">
        <v>1316</v>
      </c>
      <c r="C157" s="1515"/>
      <c r="D157" s="1515"/>
      <c r="E157" s="1516"/>
      <c r="F157" s="857"/>
      <c r="G157" s="837"/>
      <c r="I157" s="809"/>
      <c r="O157" s="808"/>
      <c r="P157" s="809"/>
      <c r="Q157" s="810"/>
      <c r="R157" s="810"/>
      <c r="S157" s="811"/>
      <c r="T157" s="811"/>
      <c r="U157" s="811"/>
      <c r="V157" s="810"/>
      <c r="W157" s="811"/>
      <c r="X157" s="811"/>
      <c r="Y157" s="811"/>
      <c r="Z157" s="811"/>
      <c r="AA157" s="811"/>
      <c r="AB157" s="811"/>
      <c r="AC157" s="811"/>
      <c r="AD157" s="811"/>
      <c r="AE157" s="811"/>
      <c r="AF157" s="811"/>
      <c r="AG157" s="811"/>
      <c r="AH157" s="811"/>
      <c r="AI157" s="811"/>
    </row>
    <row r="158" spans="1:35" s="799" customFormat="1" ht="12.75" customHeight="1">
      <c r="A158" s="798"/>
      <c r="B158" s="1531" t="s">
        <v>3776</v>
      </c>
      <c r="C158" s="1532"/>
      <c r="D158" s="1532"/>
      <c r="E158" s="1533"/>
      <c r="F158" s="857"/>
      <c r="O158" s="808"/>
      <c r="P158" s="809"/>
      <c r="Q158" s="810"/>
      <c r="R158" s="810"/>
      <c r="S158" s="811"/>
      <c r="T158" s="811"/>
      <c r="U158" s="811"/>
      <c r="V158" s="810"/>
      <c r="W158" s="811"/>
      <c r="X158" s="811"/>
      <c r="Y158" s="811"/>
      <c r="Z158" s="811"/>
      <c r="AA158" s="811"/>
      <c r="AB158" s="811"/>
      <c r="AC158" s="811"/>
      <c r="AD158" s="811"/>
      <c r="AE158" s="811"/>
      <c r="AF158" s="811"/>
      <c r="AG158" s="811"/>
      <c r="AH158" s="811"/>
      <c r="AI158" s="811"/>
    </row>
    <row r="159" spans="1:35" s="799" customFormat="1" ht="25.5">
      <c r="A159" s="800" t="s">
        <v>3761</v>
      </c>
      <c r="B159" s="858" t="s">
        <v>3709</v>
      </c>
      <c r="C159" s="858" t="s">
        <v>1302</v>
      </c>
      <c r="D159" s="858" t="s">
        <v>3711</v>
      </c>
      <c r="E159" s="858" t="s">
        <v>3710</v>
      </c>
      <c r="G159" s="812"/>
      <c r="H159" s="812"/>
      <c r="I159" s="812"/>
      <c r="J159" s="812"/>
      <c r="K159" s="812"/>
      <c r="L159" s="812"/>
      <c r="M159" s="812"/>
      <c r="N159" s="812"/>
      <c r="O159" s="812" t="s">
        <v>3777</v>
      </c>
      <c r="P159" s="812" t="s">
        <v>3778</v>
      </c>
      <c r="Q159" s="812" t="s">
        <v>3753</v>
      </c>
      <c r="S159" s="808"/>
      <c r="T159" s="811"/>
      <c r="U159" s="811"/>
      <c r="V159" s="859"/>
      <c r="W159" s="811"/>
      <c r="X159" s="811"/>
      <c r="Y159" s="811"/>
      <c r="Z159" s="811"/>
      <c r="AA159" s="811"/>
      <c r="AB159" s="811"/>
      <c r="AC159" s="811"/>
      <c r="AD159" s="811"/>
      <c r="AE159" s="811"/>
      <c r="AF159" s="811"/>
      <c r="AG159" s="811"/>
      <c r="AH159" s="811"/>
      <c r="AI159" s="811"/>
    </row>
    <row r="160" spans="1:35" s="811" customFormat="1" ht="12.75">
      <c r="A160" s="1013" t="s">
        <v>3779</v>
      </c>
      <c r="B160" s="1014">
        <v>176398</v>
      </c>
      <c r="C160" s="1019"/>
      <c r="D160" s="1019"/>
      <c r="E160" s="1020"/>
      <c r="G160" s="863"/>
      <c r="H160" s="863"/>
      <c r="I160" s="863"/>
      <c r="J160" s="863"/>
      <c r="K160" s="863"/>
      <c r="L160" s="864"/>
      <c r="M160" s="864"/>
      <c r="N160" s="864"/>
      <c r="O160" s="864"/>
      <c r="P160" s="864"/>
      <c r="Q160" s="865"/>
      <c r="S160" s="814"/>
    </row>
    <row r="161" spans="1:19" s="811" customFormat="1" ht="13.5" customHeight="1">
      <c r="A161" s="1013" t="s">
        <v>3780</v>
      </c>
      <c r="B161" s="1019"/>
      <c r="C161" s="1019"/>
      <c r="D161" s="1019"/>
      <c r="E161" s="1014">
        <v>2418349.21</v>
      </c>
      <c r="G161" s="863"/>
      <c r="H161" s="863"/>
      <c r="I161" s="863"/>
      <c r="J161" s="863"/>
      <c r="K161" s="863"/>
      <c r="L161" s="864"/>
      <c r="M161" s="864"/>
      <c r="N161" s="864"/>
      <c r="O161" s="864"/>
      <c r="P161" s="864"/>
      <c r="Q161" s="865"/>
      <c r="S161" s="814"/>
    </row>
    <row r="162" spans="1:19" s="811" customFormat="1" ht="13.5" customHeight="1">
      <c r="A162" s="1013" t="s">
        <v>3781</v>
      </c>
      <c r="B162" s="1014">
        <v>942575</v>
      </c>
      <c r="C162" s="1019"/>
      <c r="D162" s="1019"/>
      <c r="E162" s="1014"/>
      <c r="G162" s="863"/>
      <c r="H162" s="863"/>
      <c r="I162" s="863"/>
      <c r="J162" s="863"/>
      <c r="K162" s="863"/>
      <c r="L162" s="864"/>
      <c r="M162" s="864"/>
      <c r="N162" s="864"/>
      <c r="O162" s="864"/>
      <c r="P162" s="864"/>
      <c r="Q162" s="865"/>
      <c r="S162" s="814"/>
    </row>
    <row r="163" spans="1:19" s="811" customFormat="1" ht="12.75">
      <c r="A163" s="1013" t="s">
        <v>3782</v>
      </c>
      <c r="B163" s="1019"/>
      <c r="C163" s="1019"/>
      <c r="D163" s="1019"/>
      <c r="E163" s="1014">
        <v>964296.19</v>
      </c>
      <c r="G163" s="863"/>
      <c r="H163" s="863"/>
      <c r="I163" s="863"/>
      <c r="J163" s="863"/>
      <c r="K163" s="863"/>
      <c r="L163" s="864"/>
      <c r="M163" s="864"/>
      <c r="N163" s="864"/>
      <c r="O163" s="864"/>
      <c r="P163" s="864"/>
      <c r="Q163" s="865"/>
      <c r="S163" s="814"/>
    </row>
    <row r="164" spans="1:19" s="811" customFormat="1" ht="12.75">
      <c r="A164" s="1013" t="s">
        <v>3783</v>
      </c>
      <c r="B164" s="1019"/>
      <c r="C164" s="1019"/>
      <c r="D164" s="1019"/>
      <c r="E164" s="1014">
        <v>655100</v>
      </c>
      <c r="G164" s="863"/>
      <c r="H164" s="863"/>
      <c r="I164" s="863"/>
      <c r="J164" s="863"/>
      <c r="K164" s="863"/>
      <c r="L164" s="864"/>
      <c r="M164" s="864"/>
      <c r="N164" s="864"/>
      <c r="O164" s="864"/>
      <c r="P164" s="864"/>
      <c r="Q164" s="865"/>
      <c r="S164" s="814"/>
    </row>
    <row r="165" spans="1:19" s="811" customFormat="1" ht="12.75">
      <c r="A165" s="982" t="s">
        <v>4005</v>
      </c>
      <c r="B165" s="1024">
        <v>82990</v>
      </c>
      <c r="C165" s="1019"/>
      <c r="D165" s="867"/>
      <c r="E165" s="847"/>
      <c r="G165" s="863"/>
      <c r="H165" s="863"/>
      <c r="I165" s="863"/>
      <c r="J165" s="863"/>
      <c r="K165" s="863"/>
      <c r="L165" s="864"/>
      <c r="M165" s="864"/>
      <c r="N165" s="864"/>
      <c r="O165" s="864"/>
      <c r="P165" s="864"/>
      <c r="Q165" s="865"/>
      <c r="S165" s="814"/>
    </row>
    <row r="166" spans="1:19" s="811" customFormat="1" ht="12.75">
      <c r="A166" s="1020"/>
      <c r="B166" s="1019"/>
      <c r="C166" s="1019"/>
      <c r="D166" s="867"/>
      <c r="E166" s="847"/>
      <c r="G166" s="863"/>
      <c r="H166" s="863"/>
      <c r="I166" s="863"/>
      <c r="J166" s="863"/>
      <c r="K166" s="863"/>
      <c r="L166" s="864"/>
      <c r="M166" s="864"/>
      <c r="N166" s="864"/>
      <c r="O166" s="864"/>
      <c r="P166" s="864"/>
      <c r="Q166" s="865"/>
      <c r="S166" s="814"/>
    </row>
    <row r="167" spans="1:19" s="811" customFormat="1" ht="12.75">
      <c r="A167" s="866"/>
      <c r="B167" s="867"/>
      <c r="C167" s="867"/>
      <c r="D167" s="867"/>
      <c r="E167" s="847"/>
      <c r="G167" s="863"/>
      <c r="H167" s="863"/>
      <c r="I167" s="863"/>
      <c r="J167" s="863"/>
      <c r="K167" s="863"/>
      <c r="L167" s="864"/>
      <c r="M167" s="864"/>
      <c r="N167" s="864"/>
      <c r="O167" s="864"/>
      <c r="P167" s="864"/>
      <c r="Q167" s="865"/>
      <c r="S167" s="814"/>
    </row>
    <row r="168" spans="1:19" s="811" customFormat="1" ht="12.75">
      <c r="A168" s="866"/>
      <c r="B168" s="867"/>
      <c r="C168" s="867"/>
      <c r="D168" s="867"/>
      <c r="E168" s="847"/>
      <c r="G168" s="863"/>
      <c r="H168" s="863"/>
      <c r="I168" s="863"/>
      <c r="J168" s="863"/>
      <c r="K168" s="863"/>
      <c r="L168" s="864"/>
      <c r="M168" s="864"/>
      <c r="N168" s="864"/>
      <c r="O168" s="864"/>
      <c r="P168" s="864"/>
      <c r="Q168" s="865"/>
      <c r="S168" s="814"/>
    </row>
    <row r="169" spans="1:19" s="811" customFormat="1" ht="12.75">
      <c r="A169" s="866"/>
      <c r="B169" s="867"/>
      <c r="C169" s="867"/>
      <c r="D169" s="867"/>
      <c r="E169" s="847"/>
      <c r="G169" s="863"/>
      <c r="H169" s="863"/>
      <c r="I169" s="863"/>
      <c r="J169" s="863"/>
      <c r="K169" s="863"/>
      <c r="L169" s="864"/>
      <c r="M169" s="864"/>
      <c r="N169" s="864"/>
      <c r="O169" s="864"/>
      <c r="P169" s="864"/>
      <c r="Q169" s="865"/>
      <c r="S169" s="814"/>
    </row>
    <row r="170" spans="1:19" s="817" customFormat="1" ht="12.75">
      <c r="A170" s="826"/>
      <c r="B170" s="868"/>
      <c r="C170" s="868"/>
      <c r="D170" s="868"/>
      <c r="E170" s="827"/>
      <c r="G170" s="820"/>
      <c r="H170" s="820"/>
      <c r="I170" s="820"/>
      <c r="J170" s="820"/>
      <c r="K170" s="820"/>
      <c r="L170" s="840"/>
      <c r="M170" s="840"/>
      <c r="N170" s="840"/>
      <c r="O170" s="840"/>
      <c r="P170" s="840"/>
      <c r="Q170" s="821"/>
      <c r="S170" s="818"/>
    </row>
    <row r="171" spans="1:19" s="817" customFormat="1" ht="12.75">
      <c r="A171" s="826"/>
      <c r="B171" s="827"/>
      <c r="C171" s="868"/>
      <c r="D171" s="868"/>
      <c r="E171" s="868"/>
      <c r="G171" s="820"/>
      <c r="H171" s="820"/>
      <c r="I171" s="820"/>
      <c r="J171" s="820"/>
      <c r="K171" s="820"/>
      <c r="L171" s="840"/>
      <c r="M171" s="840"/>
      <c r="N171" s="840"/>
      <c r="O171" s="840"/>
      <c r="P171" s="840"/>
      <c r="Q171" s="821"/>
      <c r="S171" s="818"/>
    </row>
    <row r="172" spans="1:19" s="817" customFormat="1" ht="12.75">
      <c r="A172" s="801"/>
      <c r="B172" s="868"/>
      <c r="C172" s="868"/>
      <c r="D172" s="868"/>
      <c r="E172" s="868"/>
      <c r="G172" s="820"/>
      <c r="H172" s="820"/>
      <c r="I172" s="820"/>
      <c r="J172" s="820"/>
      <c r="K172" s="820"/>
      <c r="L172" s="840"/>
      <c r="M172" s="840"/>
      <c r="N172" s="840"/>
      <c r="O172" s="840"/>
      <c r="P172" s="840"/>
      <c r="Q172" s="821"/>
      <c r="S172" s="818"/>
    </row>
    <row r="173" spans="1:19" s="817" customFormat="1" ht="12.75">
      <c r="A173" s="801"/>
      <c r="B173" s="868"/>
      <c r="C173" s="868"/>
      <c r="D173" s="868"/>
      <c r="E173" s="868"/>
      <c r="G173" s="820"/>
      <c r="H173" s="820"/>
      <c r="I173" s="820"/>
      <c r="J173" s="820"/>
      <c r="K173" s="820"/>
      <c r="L173" s="840"/>
      <c r="M173" s="840"/>
      <c r="N173" s="840"/>
      <c r="O173" s="840"/>
      <c r="P173" s="840"/>
      <c r="Q173" s="821"/>
      <c r="S173" s="818"/>
    </row>
    <row r="174" spans="1:19" s="836" customFormat="1" ht="13.5" thickBot="1">
      <c r="A174" s="806" t="s">
        <v>3764</v>
      </c>
      <c r="B174" s="869">
        <f>SUM(B160:B173)</f>
        <v>1201963</v>
      </c>
      <c r="C174" s="869">
        <f>SUM(C160:C173)</f>
        <v>0</v>
      </c>
      <c r="D174" s="869">
        <f>SUM(D160:D173)</f>
        <v>0</v>
      </c>
      <c r="E174" s="869">
        <f>SUM(E160:E173)</f>
        <v>4037745.4</v>
      </c>
      <c r="G174" s="828"/>
      <c r="H174" s="828"/>
      <c r="I174" s="828"/>
      <c r="J174" s="828"/>
      <c r="K174" s="828"/>
      <c r="L174" s="828"/>
      <c r="M174" s="828"/>
      <c r="N174" s="828"/>
      <c r="O174" s="828"/>
      <c r="P174" s="828"/>
      <c r="Q174" s="828"/>
      <c r="R174" s="870"/>
      <c r="S174" s="871"/>
    </row>
    <row r="175" spans="1:19" s="817" customFormat="1" ht="13.5" thickTop="1">
      <c r="A175" s="872"/>
      <c r="B175" s="872"/>
      <c r="C175" s="872"/>
      <c r="D175" s="872"/>
      <c r="E175" s="872"/>
      <c r="F175" s="872"/>
      <c r="G175" s="872"/>
      <c r="H175" s="872"/>
      <c r="I175" s="872"/>
      <c r="J175" s="872"/>
      <c r="K175" s="872"/>
      <c r="L175" s="872"/>
      <c r="M175" s="872"/>
      <c r="N175" s="872"/>
      <c r="O175" s="873"/>
      <c r="P175" s="872"/>
      <c r="Q175" s="816"/>
      <c r="R175" s="816"/>
    </row>
    <row r="177" spans="1:35" ht="18">
      <c r="A177" s="874" t="s">
        <v>3784</v>
      </c>
    </row>
    <row r="178" spans="1:35">
      <c r="B178" s="1030" t="s">
        <v>3769</v>
      </c>
      <c r="C178" s="1030" t="s">
        <v>3766</v>
      </c>
      <c r="D178" s="857"/>
    </row>
    <row r="179" spans="1:35" s="880" customFormat="1">
      <c r="A179" s="1514" t="s">
        <v>1316</v>
      </c>
      <c r="B179" s="1515"/>
      <c r="C179" s="1516"/>
      <c r="D179" s="857"/>
      <c r="E179" s="875"/>
      <c r="F179" s="875"/>
      <c r="G179" s="875"/>
      <c r="H179" s="876"/>
      <c r="I179" s="875"/>
      <c r="J179" s="875"/>
      <c r="K179" s="877"/>
      <c r="L179" s="877"/>
      <c r="M179" s="875"/>
      <c r="N179" s="878"/>
      <c r="O179" s="879"/>
      <c r="P179" s="875"/>
      <c r="Q179" s="878"/>
      <c r="R179" s="878"/>
      <c r="S179" s="875"/>
      <c r="T179" s="875"/>
      <c r="U179" s="875"/>
      <c r="V179" s="875"/>
      <c r="W179" s="875"/>
      <c r="X179" s="875"/>
      <c r="Y179" s="875"/>
      <c r="Z179" s="875"/>
      <c r="AA179" s="875"/>
      <c r="AB179" s="875"/>
      <c r="AC179" s="875"/>
      <c r="AD179" s="875"/>
      <c r="AE179" s="875"/>
      <c r="AF179" s="875"/>
      <c r="AG179" s="875"/>
      <c r="AH179" s="875"/>
      <c r="AI179" s="875"/>
    </row>
    <row r="180" spans="1:35" s="799" customFormat="1" ht="15" customHeight="1">
      <c r="A180" s="1534" t="s">
        <v>3776</v>
      </c>
      <c r="B180" s="1535"/>
      <c r="C180" s="1536"/>
      <c r="D180" s="881"/>
      <c r="E180" s="880"/>
      <c r="F180" s="880"/>
      <c r="G180" s="880"/>
      <c r="H180" s="882"/>
      <c r="I180" s="880"/>
      <c r="J180" s="880"/>
      <c r="K180" s="883"/>
      <c r="L180" s="883"/>
      <c r="M180" s="880"/>
      <c r="N180" s="884"/>
      <c r="O180" s="885"/>
      <c r="P180" s="880"/>
      <c r="Q180" s="878"/>
      <c r="R180" s="878"/>
      <c r="S180" s="875"/>
      <c r="T180" s="875"/>
      <c r="U180" s="875"/>
      <c r="V180" s="875"/>
      <c r="W180" s="811"/>
      <c r="X180" s="811"/>
      <c r="Y180" s="811"/>
      <c r="Z180" s="811"/>
      <c r="AA180" s="811"/>
    </row>
    <row r="181" spans="1:35" s="799" customFormat="1" ht="12.75">
      <c r="A181" s="800" t="s">
        <v>3785</v>
      </c>
      <c r="B181" s="858" t="s">
        <v>1027</v>
      </c>
      <c r="C181" s="858" t="s">
        <v>3710</v>
      </c>
      <c r="E181" s="812"/>
      <c r="F181" s="812"/>
      <c r="G181" s="812"/>
      <c r="H181" s="812"/>
      <c r="I181" s="812"/>
      <c r="J181" s="812"/>
      <c r="K181" s="812"/>
      <c r="L181" s="812"/>
      <c r="M181" s="812"/>
      <c r="N181" s="812"/>
      <c r="O181" s="812"/>
      <c r="P181" s="812"/>
      <c r="Q181" s="812"/>
      <c r="R181" s="813"/>
      <c r="S181" s="813"/>
      <c r="T181" s="813"/>
      <c r="U181" s="813"/>
      <c r="V181" s="817"/>
      <c r="W181" s="817"/>
      <c r="X181" s="817"/>
      <c r="Y181" s="817"/>
      <c r="Z181" s="817"/>
      <c r="AA181" s="817"/>
      <c r="AB181" s="817"/>
    </row>
    <row r="182" spans="1:35" s="836" customFormat="1" ht="12.75">
      <c r="A182" s="1013" t="s">
        <v>3786</v>
      </c>
      <c r="B182" s="1014">
        <v>2961774.5</v>
      </c>
      <c r="C182" s="1018"/>
      <c r="E182" s="820"/>
      <c r="F182" s="820"/>
      <c r="G182" s="820"/>
      <c r="H182" s="820"/>
      <c r="I182" s="820"/>
      <c r="J182" s="820"/>
      <c r="K182" s="820"/>
      <c r="L182" s="820"/>
      <c r="M182" s="813"/>
      <c r="N182" s="813"/>
      <c r="O182" s="835"/>
      <c r="P182" s="841"/>
      <c r="Q182" s="841"/>
      <c r="R182" s="813"/>
      <c r="S182" s="813"/>
      <c r="T182" s="813"/>
      <c r="U182" s="813"/>
      <c r="V182" s="817"/>
    </row>
    <row r="183" spans="1:35" s="836" customFormat="1" ht="12.75">
      <c r="A183" s="1013" t="s">
        <v>3787</v>
      </c>
      <c r="B183" s="1014">
        <v>45204.62</v>
      </c>
      <c r="C183" s="1021"/>
      <c r="E183" s="820"/>
      <c r="F183" s="820"/>
      <c r="G183" s="820"/>
      <c r="H183" s="820"/>
      <c r="I183" s="820"/>
      <c r="J183" s="820"/>
      <c r="K183" s="820"/>
      <c r="L183" s="820"/>
      <c r="M183" s="813"/>
      <c r="N183" s="813"/>
      <c r="O183" s="835"/>
      <c r="P183" s="841"/>
      <c r="Q183" s="841"/>
      <c r="R183" s="813"/>
      <c r="S183" s="813"/>
      <c r="T183" s="813"/>
      <c r="U183" s="813"/>
      <c r="V183" s="817"/>
    </row>
    <row r="184" spans="1:35">
      <c r="A184" s="1013" t="s">
        <v>3788</v>
      </c>
      <c r="B184" s="1014">
        <v>2607765.98</v>
      </c>
      <c r="C184" s="1022"/>
    </row>
    <row r="185" spans="1:35">
      <c r="A185" s="1013" t="s">
        <v>3789</v>
      </c>
      <c r="B185" s="1022"/>
      <c r="C185" s="1014">
        <v>2438576.11</v>
      </c>
    </row>
    <row r="186" spans="1:35">
      <c r="A186" s="1013" t="s">
        <v>3790</v>
      </c>
      <c r="B186" s="1014">
        <v>2885442.96</v>
      </c>
      <c r="C186" s="1022"/>
    </row>
    <row r="187" spans="1:35">
      <c r="A187" s="1013" t="s">
        <v>3791</v>
      </c>
      <c r="B187" s="1022"/>
      <c r="C187" s="1014">
        <v>707472.28</v>
      </c>
    </row>
    <row r="188" spans="1:35">
      <c r="A188" s="1023" t="s">
        <v>4006</v>
      </c>
      <c r="B188" s="1014">
        <v>2773652.91</v>
      </c>
      <c r="C188" s="1022"/>
    </row>
    <row r="189" spans="1:35">
      <c r="A189" s="1022"/>
      <c r="B189" s="1022"/>
      <c r="C189" s="1022"/>
    </row>
    <row r="190" spans="1:35">
      <c r="A190" s="805"/>
      <c r="B190" s="805"/>
      <c r="C190" s="805"/>
    </row>
    <row r="191" spans="1:35">
      <c r="A191" s="805"/>
      <c r="B191" s="805"/>
      <c r="C191" s="805"/>
    </row>
    <row r="192" spans="1:35">
      <c r="A192" s="805"/>
      <c r="B192" s="805"/>
      <c r="C192" s="805"/>
    </row>
    <row r="193" spans="1:22">
      <c r="A193" s="805"/>
      <c r="B193" s="805"/>
      <c r="C193" s="805"/>
    </row>
    <row r="194" spans="1:22" s="836" customFormat="1" ht="12.75">
      <c r="A194" s="729"/>
      <c r="B194" s="730"/>
      <c r="C194" s="886"/>
      <c r="E194" s="820"/>
      <c r="F194" s="820"/>
      <c r="G194" s="820"/>
      <c r="H194" s="820"/>
      <c r="I194" s="820"/>
      <c r="J194" s="820"/>
      <c r="K194" s="820"/>
      <c r="L194" s="820"/>
      <c r="M194" s="813"/>
      <c r="N194" s="813"/>
      <c r="O194" s="835"/>
      <c r="P194" s="841"/>
      <c r="Q194" s="841"/>
      <c r="R194" s="813"/>
      <c r="S194" s="813"/>
      <c r="T194" s="813"/>
      <c r="U194" s="813"/>
      <c r="V194" s="817"/>
    </row>
    <row r="195" spans="1:22" s="836" customFormat="1" ht="12.75" customHeight="1">
      <c r="A195" s="729"/>
      <c r="B195" s="730"/>
      <c r="C195" s="886"/>
      <c r="E195" s="820"/>
      <c r="F195" s="820"/>
      <c r="G195" s="820"/>
      <c r="H195" s="820"/>
      <c r="I195" s="820"/>
      <c r="J195" s="820"/>
      <c r="K195" s="820"/>
      <c r="L195" s="820"/>
      <c r="M195" s="813"/>
      <c r="N195" s="813"/>
      <c r="O195" s="835"/>
      <c r="P195" s="841"/>
      <c r="Q195" s="841"/>
      <c r="R195" s="813"/>
      <c r="S195" s="813"/>
      <c r="T195" s="813"/>
      <c r="U195" s="813"/>
      <c r="V195" s="817"/>
    </row>
    <row r="196" spans="1:22" s="836" customFormat="1" ht="12.75">
      <c r="A196" s="729"/>
      <c r="B196" s="730"/>
      <c r="C196" s="886"/>
      <c r="E196" s="820"/>
      <c r="F196" s="820"/>
      <c r="G196" s="820"/>
      <c r="H196" s="820"/>
      <c r="I196" s="820"/>
      <c r="J196" s="820"/>
      <c r="K196" s="820"/>
      <c r="L196" s="820"/>
      <c r="M196" s="813"/>
      <c r="N196" s="813"/>
      <c r="O196" s="835"/>
      <c r="P196" s="841"/>
      <c r="Q196" s="841"/>
      <c r="R196" s="813"/>
      <c r="S196" s="813"/>
      <c r="T196" s="813"/>
      <c r="U196" s="813"/>
      <c r="V196" s="817"/>
    </row>
    <row r="197" spans="1:22" s="836" customFormat="1" ht="12.75">
      <c r="A197" s="729"/>
      <c r="B197" s="730"/>
      <c r="C197" s="886"/>
      <c r="E197" s="820"/>
      <c r="F197" s="820"/>
      <c r="G197" s="820"/>
      <c r="H197" s="820"/>
      <c r="I197" s="820"/>
      <c r="J197" s="820"/>
      <c r="K197" s="820"/>
      <c r="L197" s="820"/>
      <c r="M197" s="813"/>
      <c r="N197" s="813"/>
      <c r="O197" s="835"/>
      <c r="P197" s="841"/>
      <c r="Q197" s="841"/>
      <c r="R197" s="813"/>
      <c r="S197" s="813"/>
      <c r="T197" s="813"/>
      <c r="U197" s="813"/>
      <c r="V197" s="817"/>
    </row>
    <row r="198" spans="1:22" s="836" customFormat="1" ht="12.75">
      <c r="A198" s="729"/>
      <c r="B198" s="730"/>
      <c r="C198" s="886"/>
      <c r="E198" s="820"/>
      <c r="F198" s="820"/>
      <c r="G198" s="820"/>
      <c r="H198" s="820"/>
      <c r="I198" s="820"/>
      <c r="J198" s="820"/>
      <c r="K198" s="820"/>
      <c r="L198" s="820"/>
      <c r="M198" s="813"/>
      <c r="N198" s="813"/>
      <c r="O198" s="835"/>
      <c r="P198" s="841"/>
      <c r="Q198" s="841"/>
      <c r="R198" s="813"/>
      <c r="S198" s="813"/>
      <c r="T198" s="813"/>
      <c r="U198" s="813"/>
      <c r="V198" s="817"/>
    </row>
    <row r="199" spans="1:22" s="836" customFormat="1" ht="12.75">
      <c r="A199" s="801"/>
      <c r="B199" s="886"/>
      <c r="C199" s="886"/>
      <c r="E199" s="820"/>
      <c r="F199" s="820"/>
      <c r="G199" s="820"/>
      <c r="H199" s="820"/>
      <c r="I199" s="820"/>
      <c r="J199" s="820"/>
      <c r="K199" s="820"/>
      <c r="L199" s="820"/>
      <c r="M199" s="813"/>
      <c r="N199" s="813"/>
      <c r="O199" s="835"/>
      <c r="P199" s="841"/>
      <c r="Q199" s="841"/>
      <c r="R199" s="813"/>
      <c r="S199" s="813"/>
      <c r="T199" s="813"/>
      <c r="U199" s="813"/>
      <c r="V199" s="817"/>
    </row>
    <row r="200" spans="1:22" s="836" customFormat="1" ht="13.5" thickBot="1">
      <c r="A200" s="806" t="s">
        <v>3764</v>
      </c>
      <c r="B200" s="806">
        <f>SUM(B182:B199)</f>
        <v>11273840.969999999</v>
      </c>
      <c r="C200" s="806">
        <f>SUM(C182:C199)</f>
        <v>3146048.3899999997</v>
      </c>
      <c r="E200" s="828"/>
      <c r="F200" s="828"/>
      <c r="G200" s="828"/>
      <c r="H200" s="828"/>
      <c r="I200" s="828"/>
      <c r="J200" s="828"/>
      <c r="K200" s="828"/>
      <c r="L200" s="828"/>
      <c r="M200" s="828"/>
      <c r="N200" s="828"/>
      <c r="O200" s="828"/>
      <c r="P200" s="828"/>
      <c r="Q200" s="828"/>
      <c r="R200" s="828"/>
      <c r="S200" s="835"/>
      <c r="T200" s="835"/>
      <c r="U200" s="835"/>
    </row>
    <row r="201" spans="1:22" s="836" customFormat="1" ht="13.5" thickTop="1">
      <c r="A201" s="828"/>
      <c r="B201" s="828"/>
      <c r="E201" s="828"/>
      <c r="F201" s="828"/>
      <c r="G201" s="828"/>
      <c r="H201" s="828"/>
      <c r="I201" s="828"/>
      <c r="J201" s="828"/>
      <c r="K201" s="828"/>
      <c r="L201" s="831"/>
      <c r="M201" s="835"/>
      <c r="N201" s="835"/>
      <c r="O201" s="833"/>
      <c r="P201" s="834"/>
      <c r="Q201" s="832"/>
      <c r="R201" s="835"/>
      <c r="S201" s="835"/>
      <c r="T201" s="835"/>
      <c r="U201" s="835"/>
    </row>
    <row r="202" spans="1:22" ht="18">
      <c r="A202" s="874" t="s">
        <v>3760</v>
      </c>
    </row>
    <row r="203" spans="1:22">
      <c r="A203" s="837"/>
      <c r="B203" s="1519" t="s">
        <v>1329</v>
      </c>
      <c r="C203" s="1520"/>
      <c r="D203" s="1520"/>
      <c r="E203" s="1521"/>
    </row>
    <row r="204" spans="1:22" ht="15" customHeight="1">
      <c r="A204" s="798"/>
      <c r="B204" s="1522" t="s">
        <v>1330</v>
      </c>
      <c r="C204" s="1523"/>
      <c r="D204" s="1523"/>
      <c r="E204" s="1524"/>
    </row>
    <row r="205" spans="1:22" ht="25.5">
      <c r="A205" s="887" t="s">
        <v>3761</v>
      </c>
      <c r="B205" s="858" t="s">
        <v>3709</v>
      </c>
      <c r="C205" s="858" t="s">
        <v>1302</v>
      </c>
      <c r="D205" s="858" t="s">
        <v>3711</v>
      </c>
      <c r="E205" s="858" t="s">
        <v>3710</v>
      </c>
    </row>
    <row r="206" spans="1:22">
      <c r="A206" s="1013" t="s">
        <v>3781</v>
      </c>
      <c r="B206" s="1014">
        <v>42089820.960000001</v>
      </c>
      <c r="C206" s="1019"/>
      <c r="D206" s="1019"/>
      <c r="E206" s="1025"/>
    </row>
    <row r="207" spans="1:22">
      <c r="A207" s="1013" t="s">
        <v>3782</v>
      </c>
      <c r="B207" s="1026"/>
      <c r="C207" s="1019"/>
      <c r="D207" s="1019"/>
      <c r="E207" s="1014">
        <v>28754244.210000001</v>
      </c>
    </row>
    <row r="208" spans="1:22">
      <c r="A208" s="1013" t="s">
        <v>3782</v>
      </c>
      <c r="B208" s="1026"/>
      <c r="C208" s="1019"/>
      <c r="D208" s="1019"/>
      <c r="E208" s="1014">
        <v>142032919.69999999</v>
      </c>
    </row>
    <row r="209" spans="1:5">
      <c r="A209" s="1023" t="s">
        <v>4007</v>
      </c>
      <c r="B209" s="296"/>
      <c r="C209" s="1019"/>
      <c r="D209" s="1026">
        <v>18900000</v>
      </c>
      <c r="E209" s="1025"/>
    </row>
    <row r="210" spans="1:5">
      <c r="A210" s="1023" t="s">
        <v>4008</v>
      </c>
      <c r="B210" s="1026"/>
      <c r="C210" s="1019"/>
      <c r="D210" s="1019"/>
      <c r="E210" s="980">
        <v>11469553.199999999</v>
      </c>
    </row>
    <row r="211" spans="1:5">
      <c r="A211" s="1023" t="s">
        <v>4009</v>
      </c>
      <c r="B211" s="1026"/>
      <c r="C211" s="1019"/>
      <c r="D211" s="980">
        <v>3270000</v>
      </c>
      <c r="E211" s="1025"/>
    </row>
    <row r="212" spans="1:5">
      <c r="A212" s="1023" t="s">
        <v>4009</v>
      </c>
      <c r="B212" s="1026"/>
      <c r="C212" s="1019"/>
      <c r="D212" s="980">
        <v>6680000</v>
      </c>
      <c r="E212" s="1025"/>
    </row>
    <row r="213" spans="1:5">
      <c r="A213" s="1023" t="s">
        <v>4010</v>
      </c>
      <c r="B213" s="1026"/>
      <c r="C213" s="1019"/>
      <c r="D213" s="980">
        <v>25723393.449999999</v>
      </c>
      <c r="E213" s="1025"/>
    </row>
    <row r="214" spans="1:5">
      <c r="A214" s="1023" t="s">
        <v>4010</v>
      </c>
      <c r="B214" s="1026"/>
      <c r="C214" s="1019"/>
      <c r="D214" s="980">
        <v>15810000</v>
      </c>
      <c r="E214" s="1025"/>
    </row>
    <row r="215" spans="1:5">
      <c r="A215" s="1027"/>
      <c r="B215" s="1026"/>
      <c r="C215" s="1019"/>
      <c r="D215" s="1019"/>
      <c r="E215" s="1025"/>
    </row>
    <row r="216" spans="1:5">
      <c r="A216" s="1027"/>
      <c r="B216" s="1026"/>
      <c r="C216" s="1019"/>
      <c r="D216" s="1019"/>
      <c r="E216" s="1025"/>
    </row>
    <row r="217" spans="1:5">
      <c r="A217" s="860"/>
      <c r="B217" s="803"/>
      <c r="C217" s="868"/>
      <c r="D217" s="868"/>
      <c r="E217" s="819"/>
    </row>
    <row r="218" spans="1:5">
      <c r="A218" s="860"/>
      <c r="B218" s="803"/>
      <c r="C218" s="868"/>
      <c r="D218" s="868"/>
      <c r="E218" s="819"/>
    </row>
    <row r="219" spans="1:5">
      <c r="A219" s="860"/>
      <c r="B219" s="803"/>
      <c r="C219" s="868"/>
      <c r="D219" s="868"/>
      <c r="E219" s="819"/>
    </row>
    <row r="220" spans="1:5">
      <c r="A220" s="860"/>
      <c r="B220" s="803"/>
      <c r="C220" s="868"/>
      <c r="D220" s="868"/>
      <c r="E220" s="819"/>
    </row>
    <row r="221" spans="1:5">
      <c r="A221" s="860"/>
      <c r="B221" s="868"/>
      <c r="C221" s="868"/>
      <c r="D221" s="868"/>
      <c r="E221" s="868"/>
    </row>
    <row r="222" spans="1:5" ht="15.75" thickBot="1">
      <c r="A222" s="806" t="s">
        <v>3764</v>
      </c>
      <c r="B222" s="869">
        <f>SUM(B206:B221)</f>
        <v>42089820.960000001</v>
      </c>
      <c r="C222" s="869">
        <f>SUM(C206:C221)</f>
        <v>0</v>
      </c>
      <c r="D222" s="869">
        <f>SUM(D206:D221)</f>
        <v>70383393.450000003</v>
      </c>
      <c r="E222" s="869">
        <f>SUM(E206:E221)</f>
        <v>182256717.10999998</v>
      </c>
    </row>
    <row r="223" spans="1:5" ht="15.75" thickTop="1"/>
    <row r="224" spans="1:5">
      <c r="D224" s="266"/>
    </row>
    <row r="225" spans="1:22">
      <c r="F225" s="889"/>
      <c r="G225" s="889"/>
    </row>
    <row r="226" spans="1:22" ht="18">
      <c r="A226" s="874" t="s">
        <v>3784</v>
      </c>
    </row>
    <row r="228" spans="1:22">
      <c r="A228" s="1519" t="s">
        <v>1329</v>
      </c>
      <c r="B228" s="1520"/>
      <c r="C228" s="1521"/>
    </row>
    <row r="229" spans="1:22" ht="15" customHeight="1">
      <c r="A229" s="1522" t="s">
        <v>1330</v>
      </c>
      <c r="B229" s="1523"/>
      <c r="C229" s="1524"/>
    </row>
    <row r="230" spans="1:22">
      <c r="A230" s="890" t="s">
        <v>3785</v>
      </c>
      <c r="B230" s="858" t="s">
        <v>1027</v>
      </c>
      <c r="C230" s="858" t="s">
        <v>3710</v>
      </c>
    </row>
    <row r="231" spans="1:22">
      <c r="A231" s="826" t="s">
        <v>3786</v>
      </c>
      <c r="B231" s="827">
        <v>4806094.3</v>
      </c>
      <c r="C231" s="886"/>
      <c r="D231" s="889"/>
      <c r="E231" s="889"/>
    </row>
    <row r="232" spans="1:22">
      <c r="A232" s="729" t="s">
        <v>3787</v>
      </c>
      <c r="B232" s="827">
        <v>12530540.58</v>
      </c>
      <c r="C232" s="886"/>
      <c r="D232" s="889"/>
      <c r="E232" s="889"/>
    </row>
    <row r="233" spans="1:22" s="836" customFormat="1" ht="12.75">
      <c r="A233" s="729" t="s">
        <v>3786</v>
      </c>
      <c r="B233" s="730">
        <v>88131365.469999999</v>
      </c>
      <c r="C233" s="886"/>
      <c r="E233" s="820"/>
      <c r="F233" s="820"/>
      <c r="G233" s="820"/>
      <c r="H233" s="820"/>
      <c r="I233" s="820"/>
      <c r="J233" s="820"/>
      <c r="K233" s="820"/>
      <c r="L233" s="820"/>
      <c r="M233" s="813"/>
      <c r="N233" s="813"/>
      <c r="O233" s="835"/>
      <c r="P233" s="841"/>
      <c r="Q233" s="841"/>
      <c r="R233" s="813"/>
      <c r="S233" s="813"/>
      <c r="T233" s="813"/>
      <c r="U233" s="813"/>
      <c r="V233" s="817"/>
    </row>
    <row r="234" spans="1:22" s="836" customFormat="1" ht="12.75">
      <c r="A234" s="729" t="s">
        <v>3787</v>
      </c>
      <c r="B234" s="730">
        <v>7043030.1299999999</v>
      </c>
      <c r="C234" s="886"/>
      <c r="E234" s="820"/>
      <c r="F234" s="820"/>
      <c r="G234" s="820"/>
      <c r="H234" s="820"/>
      <c r="I234" s="820"/>
      <c r="J234" s="820"/>
      <c r="K234" s="820"/>
      <c r="L234" s="820"/>
      <c r="M234" s="813"/>
      <c r="N234" s="813"/>
      <c r="O234" s="835"/>
      <c r="P234" s="841"/>
      <c r="Q234" s="841"/>
      <c r="R234" s="813"/>
      <c r="S234" s="813"/>
      <c r="T234" s="813"/>
      <c r="U234" s="813"/>
      <c r="V234" s="817"/>
    </row>
    <row r="235" spans="1:22" s="836" customFormat="1" ht="12.75">
      <c r="A235" s="729" t="s">
        <v>3792</v>
      </c>
      <c r="B235" s="730">
        <v>818481.4</v>
      </c>
      <c r="C235" s="886"/>
      <c r="E235" s="820"/>
      <c r="F235" s="820"/>
      <c r="G235" s="820"/>
      <c r="H235" s="820"/>
      <c r="I235" s="820"/>
      <c r="J235" s="820"/>
      <c r="K235" s="820"/>
      <c r="L235" s="820"/>
      <c r="M235" s="813"/>
      <c r="N235" s="813"/>
      <c r="O235" s="835"/>
      <c r="P235" s="841"/>
      <c r="Q235" s="841"/>
      <c r="R235" s="813"/>
      <c r="S235" s="813"/>
      <c r="T235" s="813"/>
      <c r="U235" s="813"/>
      <c r="V235" s="817"/>
    </row>
    <row r="236" spans="1:22" s="836" customFormat="1" ht="12.75">
      <c r="A236" s="729" t="s">
        <v>3786</v>
      </c>
      <c r="B236" s="730">
        <v>81520.83</v>
      </c>
      <c r="C236" s="886"/>
      <c r="E236" s="820"/>
      <c r="F236" s="820"/>
      <c r="G236" s="820"/>
      <c r="H236" s="820"/>
      <c r="I236" s="820"/>
      <c r="J236" s="820"/>
      <c r="K236" s="820"/>
      <c r="L236" s="820"/>
      <c r="M236" s="813"/>
      <c r="N236" s="813"/>
      <c r="O236" s="835"/>
      <c r="P236" s="841"/>
      <c r="Q236" s="841"/>
      <c r="R236" s="813"/>
      <c r="S236" s="813"/>
      <c r="T236" s="813"/>
      <c r="U236" s="813"/>
      <c r="V236" s="817"/>
    </row>
    <row r="237" spans="1:22" s="836" customFormat="1" ht="12.75">
      <c r="A237" s="729" t="s">
        <v>3786</v>
      </c>
      <c r="B237" s="730">
        <v>29482.9</v>
      </c>
      <c r="C237" s="886"/>
      <c r="E237" s="820"/>
      <c r="F237" s="820"/>
      <c r="G237" s="820"/>
      <c r="H237" s="820"/>
      <c r="I237" s="820"/>
      <c r="J237" s="820"/>
      <c r="K237" s="820"/>
      <c r="L237" s="820"/>
      <c r="M237" s="813"/>
      <c r="N237" s="813"/>
      <c r="O237" s="835"/>
      <c r="P237" s="841"/>
      <c r="Q237" s="841"/>
      <c r="R237" s="813"/>
      <c r="S237" s="813"/>
      <c r="T237" s="813"/>
      <c r="U237" s="813"/>
      <c r="V237" s="817"/>
    </row>
    <row r="238" spans="1:22" s="836" customFormat="1" ht="12.75">
      <c r="A238" s="729" t="s">
        <v>3787</v>
      </c>
      <c r="B238" s="730"/>
      <c r="C238" s="730">
        <v>0.01</v>
      </c>
      <c r="E238" s="820"/>
      <c r="F238" s="820"/>
      <c r="G238" s="820"/>
      <c r="H238" s="820"/>
      <c r="I238" s="820"/>
      <c r="J238" s="820"/>
      <c r="K238" s="820"/>
      <c r="L238" s="820"/>
      <c r="M238" s="813"/>
      <c r="N238" s="813"/>
      <c r="O238" s="835"/>
      <c r="P238" s="841"/>
      <c r="Q238" s="841"/>
      <c r="R238" s="813"/>
      <c r="S238" s="813"/>
      <c r="T238" s="813"/>
      <c r="U238" s="813"/>
      <c r="V238" s="817"/>
    </row>
    <row r="239" spans="1:22" s="836" customFormat="1" ht="12.75">
      <c r="A239" s="729" t="s">
        <v>3786</v>
      </c>
      <c r="B239" s="730">
        <v>425580.62</v>
      </c>
      <c r="C239" s="886"/>
      <c r="E239" s="820"/>
      <c r="F239" s="820"/>
      <c r="G239" s="820"/>
      <c r="H239" s="820"/>
      <c r="I239" s="820"/>
      <c r="J239" s="820"/>
      <c r="K239" s="820"/>
      <c r="L239" s="820"/>
      <c r="M239" s="813"/>
      <c r="N239" s="813"/>
      <c r="O239" s="835"/>
      <c r="P239" s="841"/>
      <c r="Q239" s="841"/>
      <c r="R239" s="813"/>
      <c r="S239" s="813"/>
      <c r="T239" s="813"/>
      <c r="U239" s="813"/>
      <c r="V239" s="817"/>
    </row>
    <row r="240" spans="1:22" s="836" customFormat="1" ht="12.75">
      <c r="A240" s="1013" t="s">
        <v>3787</v>
      </c>
      <c r="B240" s="1014"/>
      <c r="C240" s="1014">
        <v>12510652.91</v>
      </c>
      <c r="E240" s="820"/>
      <c r="F240" s="820"/>
      <c r="G240" s="820"/>
      <c r="H240" s="820"/>
      <c r="I240" s="820"/>
      <c r="J240" s="820"/>
      <c r="K240" s="820"/>
      <c r="L240" s="820"/>
      <c r="M240" s="813"/>
      <c r="N240" s="813"/>
      <c r="O240" s="835"/>
      <c r="P240" s="841"/>
      <c r="Q240" s="841"/>
      <c r="R240" s="813"/>
      <c r="S240" s="813"/>
      <c r="T240" s="813"/>
      <c r="U240" s="813"/>
      <c r="V240" s="817"/>
    </row>
    <row r="241" spans="1:22" s="836" customFormat="1" ht="12.75">
      <c r="A241" s="1013" t="s">
        <v>3788</v>
      </c>
      <c r="B241" s="1014">
        <v>4340988.3899999997</v>
      </c>
      <c r="C241" s="1018"/>
      <c r="E241" s="820"/>
      <c r="F241" s="820"/>
      <c r="G241" s="820"/>
      <c r="H241" s="820"/>
      <c r="I241" s="820"/>
      <c r="J241" s="820"/>
      <c r="K241" s="820"/>
      <c r="L241" s="820"/>
      <c r="M241" s="813"/>
      <c r="N241" s="813"/>
      <c r="O241" s="835"/>
      <c r="P241" s="841"/>
      <c r="Q241" s="841"/>
      <c r="R241" s="813"/>
      <c r="S241" s="813"/>
      <c r="T241" s="813"/>
      <c r="U241" s="813"/>
      <c r="V241" s="817"/>
    </row>
    <row r="242" spans="1:22" s="836" customFormat="1" ht="12.75">
      <c r="A242" s="1013" t="s">
        <v>3789</v>
      </c>
      <c r="B242" s="1014">
        <v>0.01</v>
      </c>
      <c r="C242" s="1018"/>
      <c r="E242" s="820"/>
      <c r="F242" s="820"/>
      <c r="G242" s="820"/>
      <c r="H242" s="820"/>
      <c r="I242" s="820"/>
      <c r="J242" s="820"/>
      <c r="K242" s="820"/>
      <c r="L242" s="820"/>
      <c r="M242" s="813"/>
      <c r="N242" s="813"/>
      <c r="O242" s="835"/>
      <c r="P242" s="841"/>
      <c r="Q242" s="841"/>
      <c r="R242" s="813"/>
      <c r="S242" s="813"/>
      <c r="T242" s="813"/>
      <c r="U242" s="813"/>
      <c r="V242" s="817"/>
    </row>
    <row r="243" spans="1:22" s="836" customFormat="1" ht="12.75">
      <c r="A243" s="1013" t="s">
        <v>3788</v>
      </c>
      <c r="B243" s="1014">
        <v>78614697.599999994</v>
      </c>
      <c r="C243" s="1018"/>
      <c r="E243" s="820"/>
      <c r="F243" s="820"/>
      <c r="G243" s="820"/>
      <c r="H243" s="820"/>
      <c r="I243" s="820"/>
      <c r="J243" s="820"/>
      <c r="K243" s="820"/>
      <c r="L243" s="820"/>
      <c r="M243" s="813"/>
      <c r="N243" s="813"/>
      <c r="O243" s="835"/>
      <c r="P243" s="841"/>
      <c r="Q243" s="841"/>
      <c r="R243" s="813"/>
      <c r="S243" s="813"/>
      <c r="T243" s="813"/>
      <c r="U243" s="813"/>
      <c r="V243" s="817"/>
    </row>
    <row r="244" spans="1:22" s="836" customFormat="1" ht="12.75">
      <c r="A244" s="1013" t="s">
        <v>3789</v>
      </c>
      <c r="B244" s="1014">
        <v>0.01</v>
      </c>
      <c r="C244" s="1018"/>
      <c r="E244" s="820"/>
      <c r="F244" s="820"/>
      <c r="G244" s="820"/>
      <c r="H244" s="820"/>
      <c r="I244" s="820"/>
      <c r="J244" s="820"/>
      <c r="K244" s="820"/>
      <c r="L244" s="820"/>
      <c r="M244" s="813"/>
      <c r="N244" s="813"/>
      <c r="O244" s="835"/>
      <c r="P244" s="841"/>
      <c r="Q244" s="841"/>
      <c r="R244" s="813"/>
      <c r="S244" s="813"/>
      <c r="T244" s="813"/>
      <c r="U244" s="813"/>
      <c r="V244" s="817"/>
    </row>
    <row r="245" spans="1:22" s="836" customFormat="1" ht="12.75">
      <c r="A245" s="1013" t="s">
        <v>3793</v>
      </c>
      <c r="B245" s="1014">
        <v>739273.52</v>
      </c>
      <c r="C245" s="1018"/>
      <c r="E245" s="820"/>
      <c r="F245" s="820"/>
      <c r="G245" s="820"/>
      <c r="H245" s="820"/>
      <c r="I245" s="820"/>
      <c r="J245" s="820"/>
      <c r="K245" s="820"/>
      <c r="L245" s="820"/>
      <c r="M245" s="813"/>
      <c r="N245" s="813"/>
      <c r="O245" s="835"/>
      <c r="P245" s="841"/>
      <c r="Q245" s="841"/>
      <c r="R245" s="813"/>
      <c r="S245" s="813"/>
      <c r="T245" s="813"/>
      <c r="U245" s="813"/>
      <c r="V245" s="817"/>
    </row>
    <row r="246" spans="1:22" s="836" customFormat="1" ht="12.75">
      <c r="A246" s="1013" t="s">
        <v>3788</v>
      </c>
      <c r="B246" s="1014">
        <v>73631.72</v>
      </c>
      <c r="C246" s="1018"/>
      <c r="E246" s="820"/>
      <c r="F246" s="820"/>
      <c r="G246" s="820"/>
      <c r="H246" s="820"/>
      <c r="I246" s="820"/>
      <c r="J246" s="820"/>
      <c r="K246" s="820"/>
      <c r="L246" s="820"/>
      <c r="M246" s="813"/>
      <c r="N246" s="813"/>
      <c r="O246" s="835"/>
      <c r="P246" s="841"/>
      <c r="Q246" s="841"/>
      <c r="R246" s="813"/>
      <c r="S246" s="813"/>
      <c r="T246" s="813"/>
      <c r="U246" s="813"/>
      <c r="V246" s="817"/>
    </row>
    <row r="247" spans="1:22" s="836" customFormat="1" ht="12.75">
      <c r="A247" s="1013" t="s">
        <v>3789</v>
      </c>
      <c r="B247" s="1018"/>
      <c r="C247" s="1014">
        <v>0.01</v>
      </c>
      <c r="E247" s="820"/>
      <c r="F247" s="820"/>
      <c r="G247" s="820"/>
      <c r="H247" s="820"/>
      <c r="I247" s="820"/>
      <c r="J247" s="820"/>
      <c r="K247" s="820"/>
      <c r="L247" s="820"/>
      <c r="M247" s="813"/>
      <c r="N247" s="813"/>
      <c r="O247" s="835"/>
      <c r="P247" s="841"/>
      <c r="Q247" s="841"/>
      <c r="R247" s="813"/>
      <c r="S247" s="813"/>
      <c r="T247" s="813"/>
      <c r="U247" s="813"/>
      <c r="V247" s="817"/>
    </row>
    <row r="248" spans="1:22" s="836" customFormat="1" ht="12.75">
      <c r="A248" s="1013" t="s">
        <v>3788</v>
      </c>
      <c r="B248" s="1014">
        <v>26629.71</v>
      </c>
      <c r="C248" s="1018"/>
      <c r="E248" s="820"/>
      <c r="F248" s="820"/>
      <c r="G248" s="820"/>
      <c r="H248" s="820"/>
      <c r="I248" s="820"/>
      <c r="J248" s="820"/>
      <c r="K248" s="820"/>
      <c r="L248" s="820"/>
      <c r="M248" s="813"/>
      <c r="N248" s="813"/>
      <c r="O248" s="835"/>
      <c r="P248" s="841"/>
      <c r="Q248" s="841"/>
      <c r="R248" s="813"/>
      <c r="S248" s="813"/>
      <c r="T248" s="813"/>
      <c r="U248" s="813"/>
      <c r="V248" s="817"/>
    </row>
    <row r="249" spans="1:22" s="836" customFormat="1" ht="15" customHeight="1">
      <c r="A249" s="1013" t="s">
        <v>3779</v>
      </c>
      <c r="B249" s="1018"/>
      <c r="C249" s="1014">
        <v>3512000</v>
      </c>
      <c r="E249" s="820"/>
      <c r="F249" s="820"/>
      <c r="G249" s="820"/>
      <c r="H249" s="820"/>
      <c r="I249" s="820"/>
      <c r="J249" s="820"/>
      <c r="K249" s="820"/>
      <c r="L249" s="820"/>
      <c r="M249" s="813"/>
      <c r="N249" s="813"/>
      <c r="O249" s="835"/>
      <c r="P249" s="841"/>
      <c r="Q249" s="841"/>
      <c r="R249" s="813"/>
      <c r="S249" s="813"/>
      <c r="T249" s="813"/>
      <c r="U249" s="813"/>
      <c r="V249" s="817"/>
    </row>
    <row r="250" spans="1:22">
      <c r="A250" s="1013" t="s">
        <v>3788</v>
      </c>
      <c r="B250" s="1014">
        <v>411596.31</v>
      </c>
      <c r="C250" s="1022"/>
      <c r="D250" s="889"/>
      <c r="E250" s="889"/>
      <c r="F250" s="889"/>
    </row>
    <row r="251" spans="1:22">
      <c r="A251" s="1013" t="s">
        <v>3789</v>
      </c>
      <c r="B251" s="1014">
        <v>73780.820000000007</v>
      </c>
      <c r="C251" s="1022"/>
      <c r="D251" s="889"/>
      <c r="E251" s="889"/>
      <c r="F251" s="889"/>
    </row>
    <row r="252" spans="1:22" s="359" customFormat="1">
      <c r="A252" s="1013" t="s">
        <v>3790</v>
      </c>
      <c r="B252" s="1014">
        <v>4888063.3099999996</v>
      </c>
      <c r="C252" s="1022"/>
      <c r="D252" s="891"/>
      <c r="E252" s="891"/>
      <c r="F252" s="891"/>
    </row>
    <row r="253" spans="1:22" s="359" customFormat="1">
      <c r="A253" s="1013" t="s">
        <v>3791</v>
      </c>
      <c r="B253" s="1014"/>
      <c r="C253" s="1014">
        <v>29012385.34</v>
      </c>
      <c r="D253" s="891"/>
      <c r="E253" s="891"/>
      <c r="F253" s="891"/>
    </row>
    <row r="254" spans="1:22" s="359" customFormat="1">
      <c r="A254" s="1013" t="s">
        <v>3790</v>
      </c>
      <c r="B254" s="1014">
        <v>84590590.5</v>
      </c>
      <c r="C254" s="1022"/>
      <c r="D254" s="891"/>
      <c r="E254" s="891"/>
      <c r="F254" s="891"/>
    </row>
    <row r="255" spans="1:22" s="359" customFormat="1">
      <c r="A255" s="1013" t="s">
        <v>3791</v>
      </c>
      <c r="B255" s="1022"/>
      <c r="C255" s="1014">
        <v>73465283.280000001</v>
      </c>
      <c r="D255" s="891"/>
      <c r="E255" s="891"/>
      <c r="F255" s="891"/>
    </row>
    <row r="256" spans="1:22" s="359" customFormat="1">
      <c r="A256" s="1013" t="s">
        <v>3794</v>
      </c>
      <c r="B256" s="1014"/>
      <c r="C256" s="1014">
        <v>9950000</v>
      </c>
      <c r="D256" s="891"/>
      <c r="E256" s="891"/>
      <c r="F256" s="891"/>
    </row>
    <row r="257" spans="1:6" s="359" customFormat="1">
      <c r="A257" s="1013" t="s">
        <v>3782</v>
      </c>
      <c r="B257" s="1014"/>
      <c r="C257" s="1014">
        <v>18805909.050000001</v>
      </c>
      <c r="D257" s="891"/>
      <c r="E257" s="891"/>
      <c r="F257" s="891"/>
    </row>
    <row r="258" spans="1:6" s="359" customFormat="1">
      <c r="A258" s="1013" t="s">
        <v>3795</v>
      </c>
      <c r="B258" s="1014">
        <v>766561.28000000003</v>
      </c>
      <c r="C258" s="1022"/>
      <c r="D258" s="891"/>
      <c r="E258" s="891"/>
      <c r="F258" s="891"/>
    </row>
    <row r="259" spans="1:6" s="359" customFormat="1">
      <c r="A259" s="1013" t="s">
        <v>3790</v>
      </c>
      <c r="B259" s="1014">
        <v>81520.83</v>
      </c>
      <c r="C259" s="1022"/>
      <c r="D259" s="891"/>
      <c r="E259" s="891"/>
      <c r="F259" s="891"/>
    </row>
    <row r="260" spans="1:6" s="359" customFormat="1">
      <c r="A260" s="1013" t="s">
        <v>3790</v>
      </c>
      <c r="B260" s="1014">
        <v>29482.9</v>
      </c>
      <c r="C260" s="1022"/>
      <c r="D260" s="891"/>
      <c r="E260" s="891"/>
      <c r="F260" s="891"/>
    </row>
    <row r="261" spans="1:6" s="359" customFormat="1">
      <c r="A261" s="1013" t="s">
        <v>3791</v>
      </c>
      <c r="B261" s="1014"/>
      <c r="C261" s="1014">
        <v>0.01</v>
      </c>
      <c r="D261" s="891"/>
      <c r="E261" s="891"/>
      <c r="F261" s="891"/>
    </row>
    <row r="262" spans="1:6" s="359" customFormat="1">
      <c r="A262" s="1013" t="s">
        <v>3782</v>
      </c>
      <c r="B262" s="1014">
        <v>283790</v>
      </c>
      <c r="C262" s="1022"/>
      <c r="D262" s="891"/>
      <c r="E262" s="891"/>
      <c r="F262" s="891"/>
    </row>
    <row r="263" spans="1:6" s="359" customFormat="1">
      <c r="A263" s="1013" t="s">
        <v>3790</v>
      </c>
      <c r="B263" s="1014">
        <v>459925.1</v>
      </c>
      <c r="C263" s="1022"/>
      <c r="D263" s="891"/>
      <c r="E263" s="891"/>
      <c r="F263" s="891"/>
    </row>
    <row r="264" spans="1:6" s="359" customFormat="1">
      <c r="A264" s="1013" t="s">
        <v>3791</v>
      </c>
      <c r="B264" s="1014"/>
      <c r="C264" s="1014">
        <v>78878.570000000007</v>
      </c>
      <c r="D264" s="891"/>
      <c r="E264" s="891"/>
      <c r="F264" s="891"/>
    </row>
    <row r="265" spans="1:6" s="359" customFormat="1">
      <c r="A265" s="1023" t="s">
        <v>4006</v>
      </c>
      <c r="B265" s="980">
        <v>4775168.4800000004</v>
      </c>
      <c r="C265" s="1022"/>
      <c r="D265" s="891"/>
      <c r="E265" s="891"/>
      <c r="F265" s="891"/>
    </row>
    <row r="266" spans="1:6" s="359" customFormat="1">
      <c r="A266" s="1023" t="s">
        <v>4006</v>
      </c>
      <c r="B266" s="980">
        <v>752.75</v>
      </c>
      <c r="C266" s="1022"/>
      <c r="D266" s="891"/>
      <c r="E266" s="891"/>
      <c r="F266" s="891"/>
    </row>
    <row r="267" spans="1:6" s="359" customFormat="1">
      <c r="A267" s="1023" t="s">
        <v>4011</v>
      </c>
      <c r="B267" s="980">
        <v>22582.38</v>
      </c>
      <c r="C267" s="1022"/>
      <c r="D267" s="891"/>
      <c r="E267" s="891"/>
      <c r="F267" s="891"/>
    </row>
    <row r="268" spans="1:6" s="359" customFormat="1">
      <c r="A268" s="1023" t="s">
        <v>4006</v>
      </c>
      <c r="B268" s="980">
        <v>80548731.810000002</v>
      </c>
      <c r="C268" s="1022"/>
      <c r="D268" s="891"/>
      <c r="E268" s="891"/>
      <c r="F268" s="891"/>
    </row>
    <row r="269" spans="1:6" s="359" customFormat="1">
      <c r="A269" s="1023" t="s">
        <v>4006</v>
      </c>
      <c r="B269" s="980">
        <v>21893.4</v>
      </c>
      <c r="C269" s="1022"/>
      <c r="D269" s="891"/>
      <c r="E269" s="891"/>
      <c r="F269" s="891"/>
    </row>
    <row r="270" spans="1:6" s="359" customFormat="1">
      <c r="A270" s="1023" t="s">
        <v>4011</v>
      </c>
      <c r="B270" s="980">
        <v>9045842.8100000005</v>
      </c>
      <c r="C270" s="1022"/>
      <c r="D270" s="891"/>
      <c r="E270" s="891"/>
      <c r="F270" s="891"/>
    </row>
    <row r="271" spans="1:6" s="359" customFormat="1">
      <c r="A271" s="1023" t="s">
        <v>4009</v>
      </c>
      <c r="B271" s="980">
        <v>3270000</v>
      </c>
      <c r="C271" s="1022"/>
      <c r="D271" s="891"/>
      <c r="E271" s="891"/>
      <c r="F271" s="891"/>
    </row>
    <row r="272" spans="1:6" s="359" customFormat="1">
      <c r="A272" s="1023" t="s">
        <v>4009</v>
      </c>
      <c r="B272" s="980">
        <v>6680000</v>
      </c>
      <c r="C272" s="1022"/>
      <c r="D272" s="891"/>
      <c r="E272" s="891"/>
      <c r="F272" s="891"/>
    </row>
    <row r="273" spans="1:6" s="359" customFormat="1">
      <c r="A273" s="1023" t="s">
        <v>4012</v>
      </c>
      <c r="B273" s="980">
        <v>698751.46</v>
      </c>
      <c r="C273" s="1022"/>
      <c r="D273" s="891"/>
      <c r="E273" s="891"/>
      <c r="F273" s="891"/>
    </row>
    <row r="274" spans="1:6" s="359" customFormat="1">
      <c r="A274" s="1023" t="s">
        <v>4006</v>
      </c>
      <c r="B274" s="980">
        <v>78891.12</v>
      </c>
      <c r="C274" s="1022"/>
      <c r="D274" s="891"/>
      <c r="E274" s="891"/>
      <c r="F274" s="891"/>
    </row>
    <row r="275" spans="1:6" s="359" customFormat="1">
      <c r="A275" s="1023" t="s">
        <v>4006</v>
      </c>
      <c r="B275" s="980">
        <v>28531.83</v>
      </c>
      <c r="C275" s="1022"/>
      <c r="D275" s="891"/>
      <c r="E275" s="891"/>
      <c r="F275" s="891"/>
    </row>
    <row r="276" spans="1:6" s="359" customFormat="1">
      <c r="A276" s="1023" t="s">
        <v>4011</v>
      </c>
      <c r="B276" s="980">
        <v>0.01</v>
      </c>
      <c r="C276" s="1022"/>
      <c r="D276" s="891"/>
      <c r="E276" s="891"/>
      <c r="F276" s="891"/>
    </row>
    <row r="277" spans="1:6" s="359" customFormat="1">
      <c r="A277" s="1023" t="s">
        <v>4006</v>
      </c>
      <c r="B277" s="980">
        <v>443047.85</v>
      </c>
      <c r="C277" s="1022"/>
      <c r="D277" s="891"/>
      <c r="E277" s="891"/>
      <c r="F277" s="891"/>
    </row>
    <row r="278" spans="1:6" s="359" customFormat="1">
      <c r="A278" s="1023" t="s">
        <v>4006</v>
      </c>
      <c r="B278" s="980">
        <v>109.25</v>
      </c>
      <c r="C278" s="1022"/>
      <c r="D278" s="891"/>
      <c r="E278" s="891"/>
      <c r="F278" s="891"/>
    </row>
    <row r="279" spans="1:6" s="359" customFormat="1">
      <c r="A279" s="1023" t="s">
        <v>4011</v>
      </c>
      <c r="B279" s="980">
        <v>18321.72</v>
      </c>
      <c r="C279" s="1022"/>
      <c r="D279" s="891"/>
      <c r="E279" s="891"/>
      <c r="F279" s="891"/>
    </row>
    <row r="280" spans="1:6" s="359" customFormat="1">
      <c r="A280" s="1013"/>
      <c r="B280" s="1014"/>
      <c r="C280" s="1022"/>
      <c r="D280" s="891"/>
      <c r="E280" s="891"/>
      <c r="F280" s="891"/>
    </row>
    <row r="281" spans="1:6" s="359" customFormat="1">
      <c r="A281" s="866"/>
      <c r="B281" s="847"/>
      <c r="C281" s="422"/>
      <c r="D281" s="891"/>
      <c r="E281" s="891"/>
      <c r="F281" s="891"/>
    </row>
    <row r="282" spans="1:6" s="359" customFormat="1">
      <c r="A282" s="866"/>
      <c r="B282" s="847"/>
      <c r="C282" s="422"/>
      <c r="D282" s="891"/>
      <c r="E282" s="891"/>
      <c r="F282" s="891"/>
    </row>
    <row r="283" spans="1:6" s="359" customFormat="1">
      <c r="A283" s="866"/>
      <c r="B283" s="847"/>
      <c r="C283" s="422"/>
      <c r="D283" s="891"/>
      <c r="E283" s="891"/>
      <c r="F283" s="891"/>
    </row>
    <row r="284" spans="1:6">
      <c r="A284" s="892"/>
      <c r="B284" s="886"/>
      <c r="C284" s="886"/>
    </row>
    <row r="285" spans="1:6" ht="15.75" thickBot="1">
      <c r="A285" s="806" t="s">
        <v>3764</v>
      </c>
      <c r="B285" s="806">
        <f>SUM(B231:B284)</f>
        <v>394879253.10999995</v>
      </c>
      <c r="C285" s="868">
        <f>SUM(C231:C284)</f>
        <v>147335109.17999998</v>
      </c>
      <c r="E285" s="266"/>
    </row>
    <row r="286" spans="1:6" ht="15.75" thickTop="1"/>
    <row r="288" spans="1:6" ht="18">
      <c r="A288" s="874" t="s">
        <v>3760</v>
      </c>
    </row>
    <row r="289" spans="1:5">
      <c r="A289" s="837"/>
      <c r="B289" s="1525" t="s">
        <v>1388</v>
      </c>
      <c r="C289" s="1526"/>
      <c r="D289" s="1526"/>
      <c r="E289" s="1527"/>
    </row>
    <row r="290" spans="1:5" ht="15" customHeight="1">
      <c r="A290" s="798"/>
      <c r="B290" s="1528" t="s">
        <v>3796</v>
      </c>
      <c r="C290" s="1529"/>
      <c r="D290" s="1529"/>
      <c r="E290" s="1530"/>
    </row>
    <row r="291" spans="1:5" ht="25.5">
      <c r="A291" s="887" t="s">
        <v>3761</v>
      </c>
      <c r="B291" s="858" t="s">
        <v>3709</v>
      </c>
      <c r="C291" s="858" t="s">
        <v>1302</v>
      </c>
      <c r="D291" s="858" t="s">
        <v>3711</v>
      </c>
      <c r="E291" s="858" t="s">
        <v>3710</v>
      </c>
    </row>
    <row r="292" spans="1:5">
      <c r="A292" s="1013" t="s">
        <v>3797</v>
      </c>
      <c r="B292" s="1014">
        <v>1379949.48</v>
      </c>
      <c r="C292" s="1026"/>
      <c r="D292" s="1028"/>
      <c r="E292" s="1026"/>
    </row>
    <row r="293" spans="1:5">
      <c r="A293" s="1013" t="s">
        <v>3798</v>
      </c>
      <c r="B293" s="1028"/>
      <c r="C293" s="1026"/>
      <c r="D293" s="1028"/>
      <c r="E293" s="1014">
        <v>166000</v>
      </c>
    </row>
    <row r="294" spans="1:5">
      <c r="A294" s="1013" t="s">
        <v>3798</v>
      </c>
      <c r="B294" s="1014">
        <v>1356148.8</v>
      </c>
      <c r="C294" s="1026"/>
      <c r="D294" s="1028"/>
      <c r="E294" s="1026"/>
    </row>
    <row r="295" spans="1:5">
      <c r="A295" s="1013" t="s">
        <v>3799</v>
      </c>
      <c r="B295" s="1028"/>
      <c r="C295" s="1026"/>
      <c r="D295" s="1028"/>
      <c r="E295" s="1014">
        <v>264727.34000000003</v>
      </c>
    </row>
    <row r="296" spans="1:5">
      <c r="A296" s="1013" t="s">
        <v>3779</v>
      </c>
      <c r="B296" s="1014">
        <v>147963311.66999999</v>
      </c>
      <c r="C296" s="1026"/>
      <c r="D296" s="1028"/>
      <c r="E296" s="1014"/>
    </row>
    <row r="297" spans="1:5">
      <c r="A297" s="1013" t="s">
        <v>3800</v>
      </c>
      <c r="B297" s="1014">
        <v>900281.6</v>
      </c>
      <c r="C297" s="1026"/>
      <c r="D297" s="1028"/>
      <c r="E297" s="1014"/>
    </row>
    <row r="298" spans="1:5">
      <c r="A298" s="1013" t="s">
        <v>3780</v>
      </c>
      <c r="B298" s="1028"/>
      <c r="C298" s="1026"/>
      <c r="D298" s="1028"/>
      <c r="E298" s="1014">
        <v>29798190.920000002</v>
      </c>
    </row>
    <row r="299" spans="1:5">
      <c r="A299" s="1013" t="s">
        <v>3801</v>
      </c>
      <c r="B299" s="1028"/>
      <c r="C299" s="1026"/>
      <c r="D299" s="1028"/>
      <c r="E299" s="1014">
        <v>119238589.90000001</v>
      </c>
    </row>
    <row r="300" spans="1:5" s="359" customFormat="1">
      <c r="A300" s="1013" t="s">
        <v>3781</v>
      </c>
      <c r="B300" s="1014">
        <v>32083241.469999999</v>
      </c>
      <c r="C300" s="1026"/>
      <c r="D300" s="1028"/>
      <c r="E300" s="1014"/>
    </row>
    <row r="301" spans="1:5" s="359" customFormat="1">
      <c r="A301" s="1013" t="s">
        <v>3794</v>
      </c>
      <c r="B301" s="1014">
        <v>107226.02</v>
      </c>
      <c r="C301" s="1026"/>
      <c r="D301" s="1028"/>
      <c r="E301" s="1014"/>
    </row>
    <row r="302" spans="1:5" s="359" customFormat="1">
      <c r="A302" s="1013" t="s">
        <v>3782</v>
      </c>
      <c r="B302" s="1028"/>
      <c r="C302" s="1026"/>
      <c r="D302" s="1028"/>
      <c r="E302" s="1014">
        <v>34305755.68</v>
      </c>
    </row>
    <row r="303" spans="1:5" s="359" customFormat="1">
      <c r="A303" s="1013" t="s">
        <v>3802</v>
      </c>
      <c r="B303" s="1028"/>
      <c r="C303" s="1026"/>
      <c r="D303" s="1028"/>
      <c r="E303" s="1014">
        <v>3108116</v>
      </c>
    </row>
    <row r="304" spans="1:5" s="359" customFormat="1">
      <c r="A304" s="1013" t="s">
        <v>3803</v>
      </c>
      <c r="B304" s="1014">
        <v>122555960.84999999</v>
      </c>
      <c r="C304" s="1026"/>
      <c r="D304" s="1028"/>
      <c r="E304" s="1014"/>
    </row>
    <row r="305" spans="1:5" s="359" customFormat="1" ht="15" customHeight="1">
      <c r="A305" s="982" t="s">
        <v>4005</v>
      </c>
      <c r="B305" s="983">
        <v>20389624.25</v>
      </c>
      <c r="C305" s="1026"/>
      <c r="D305" s="1028"/>
      <c r="E305" s="1014"/>
    </row>
    <row r="306" spans="1:5" s="359" customFormat="1">
      <c r="A306" s="982" t="s">
        <v>4007</v>
      </c>
      <c r="B306" s="1028"/>
      <c r="C306" s="1026"/>
      <c r="D306" s="983">
        <v>3107982.66</v>
      </c>
      <c r="E306" s="1014"/>
    </row>
    <row r="307" spans="1:5" s="359" customFormat="1">
      <c r="A307" s="982" t="s">
        <v>4007</v>
      </c>
      <c r="B307" s="1028"/>
      <c r="C307" s="1026"/>
      <c r="D307" s="983">
        <v>264919.74</v>
      </c>
      <c r="E307" s="1014"/>
    </row>
    <row r="308" spans="1:5" s="359" customFormat="1">
      <c r="A308" s="982" t="s">
        <v>4013</v>
      </c>
      <c r="B308" s="1028"/>
      <c r="C308" s="1026"/>
      <c r="D308" s="1028"/>
      <c r="E308" s="983">
        <v>659861</v>
      </c>
    </row>
    <row r="309" spans="1:5">
      <c r="A309" s="982" t="s">
        <v>4013</v>
      </c>
      <c r="B309" s="1028"/>
      <c r="C309" s="1026"/>
      <c r="D309" s="1028"/>
      <c r="E309" s="983">
        <v>2208326.0099999998</v>
      </c>
    </row>
    <row r="310" spans="1:5">
      <c r="A310" s="982" t="s">
        <v>4014</v>
      </c>
      <c r="B310" s="1028"/>
      <c r="C310" s="1026"/>
      <c r="D310" s="1028"/>
      <c r="E310" s="983">
        <v>337074</v>
      </c>
    </row>
    <row r="311" spans="1:5">
      <c r="A311" s="982" t="s">
        <v>4014</v>
      </c>
      <c r="B311" s="1028"/>
      <c r="C311" s="1026"/>
      <c r="D311" s="1028"/>
      <c r="E311" s="983">
        <v>621580.96</v>
      </c>
    </row>
    <row r="312" spans="1:5">
      <c r="A312" s="982" t="s">
        <v>4015</v>
      </c>
      <c r="B312" s="1019"/>
      <c r="C312" s="1019"/>
      <c r="D312" s="1019"/>
      <c r="E312" s="983">
        <v>11632499.779999999</v>
      </c>
    </row>
    <row r="313" spans="1:5" s="296" customFormat="1">
      <c r="A313" s="982"/>
      <c r="B313" s="1019"/>
      <c r="C313" s="1019"/>
      <c r="D313" s="1019"/>
      <c r="E313" s="1019"/>
    </row>
    <row r="314" spans="1:5" ht="15.75" thickBot="1">
      <c r="A314" s="869" t="s">
        <v>3764</v>
      </c>
      <c r="B314" s="869">
        <f>SUM(B292:B313)</f>
        <v>326735744.13999999</v>
      </c>
      <c r="C314" s="869">
        <f t="shared" ref="C314:D314" si="9">SUM(C293:C313)</f>
        <v>0</v>
      </c>
      <c r="D314" s="869">
        <f t="shared" si="9"/>
        <v>3372902.4000000004</v>
      </c>
      <c r="E314" s="869">
        <f>SUM(E293:E313)</f>
        <v>202340721.59</v>
      </c>
    </row>
    <row r="315" spans="1:5" ht="15.75" thickTop="1"/>
    <row r="316" spans="1:5">
      <c r="B316" s="889"/>
      <c r="C316" s="889"/>
      <c r="D316" s="215"/>
    </row>
    <row r="317" spans="1:5">
      <c r="C317" s="266"/>
    </row>
    <row r="318" spans="1:5" ht="18">
      <c r="A318" s="874" t="s">
        <v>3784</v>
      </c>
      <c r="C318" s="266"/>
    </row>
    <row r="320" spans="1:5">
      <c r="A320" s="1525" t="s">
        <v>1388</v>
      </c>
      <c r="B320" s="1526"/>
      <c r="C320" s="1527"/>
    </row>
    <row r="321" spans="1:3">
      <c r="A321" s="1528" t="s">
        <v>3796</v>
      </c>
      <c r="B321" s="1529"/>
      <c r="C321" s="1530"/>
    </row>
    <row r="322" spans="1:3">
      <c r="A322" s="890" t="s">
        <v>3785</v>
      </c>
      <c r="B322" s="858" t="s">
        <v>1027</v>
      </c>
      <c r="C322" s="858" t="s">
        <v>3710</v>
      </c>
    </row>
    <row r="323" spans="1:3">
      <c r="A323" s="1013" t="s">
        <v>3786</v>
      </c>
      <c r="B323" s="1014">
        <v>51755087.589999996</v>
      </c>
      <c r="C323" s="1021"/>
    </row>
    <row r="324" spans="1:3">
      <c r="A324" s="1013" t="s">
        <v>3787</v>
      </c>
      <c r="B324" s="1014">
        <v>2047617.05</v>
      </c>
      <c r="C324" s="1021"/>
    </row>
    <row r="325" spans="1:3">
      <c r="A325" s="1013" t="s">
        <v>3788</v>
      </c>
      <c r="B325" s="1014">
        <v>46336348.909999996</v>
      </c>
      <c r="C325" s="1021"/>
    </row>
    <row r="326" spans="1:3">
      <c r="A326" s="1013" t="s">
        <v>3789</v>
      </c>
      <c r="B326" s="1014"/>
      <c r="C326" s="1014">
        <v>27330856.370000001</v>
      </c>
    </row>
    <row r="327" spans="1:3">
      <c r="A327" s="1013" t="s">
        <v>3790</v>
      </c>
      <c r="B327" s="1014">
        <v>55733071.299999997</v>
      </c>
      <c r="C327" s="1021"/>
    </row>
    <row r="328" spans="1:3">
      <c r="A328" s="1013" t="s">
        <v>3791</v>
      </c>
      <c r="B328" s="1014"/>
      <c r="C328" s="1014">
        <v>18353621.710000001</v>
      </c>
    </row>
    <row r="329" spans="1:3">
      <c r="A329" s="982" t="s">
        <v>4006</v>
      </c>
      <c r="B329" s="983">
        <v>50292745.140000001</v>
      </c>
      <c r="C329" s="1021"/>
    </row>
    <row r="330" spans="1:3">
      <c r="A330" s="982" t="s">
        <v>4006</v>
      </c>
      <c r="B330" s="983">
        <v>114609.81</v>
      </c>
      <c r="C330" s="1021"/>
    </row>
    <row r="331" spans="1:3">
      <c r="A331" s="982" t="s">
        <v>4011</v>
      </c>
      <c r="B331" s="1021"/>
      <c r="C331" s="983">
        <v>9766873.9100000001</v>
      </c>
    </row>
    <row r="332" spans="1:3">
      <c r="A332" s="982"/>
      <c r="B332" s="1021"/>
      <c r="C332" s="1021"/>
    </row>
    <row r="333" spans="1:3" ht="15.75" thickBot="1">
      <c r="A333" s="806" t="s">
        <v>3764</v>
      </c>
      <c r="B333" s="806">
        <f>SUM(B323:B332)</f>
        <v>206279479.79999995</v>
      </c>
      <c r="C333" s="806">
        <f>SUM(C323:C332)</f>
        <v>55451351.989999995</v>
      </c>
    </row>
    <row r="334" spans="1:3" ht="15.75" thickTop="1"/>
    <row r="335" spans="1:3">
      <c r="B335" s="889"/>
    </row>
    <row r="336" spans="1:3" ht="18">
      <c r="A336" s="874" t="s">
        <v>3760</v>
      </c>
    </row>
    <row r="337" spans="1:5">
      <c r="A337" s="837"/>
      <c r="B337" s="1519" t="s">
        <v>1400</v>
      </c>
      <c r="C337" s="1520"/>
      <c r="D337" s="1520"/>
      <c r="E337" s="1521"/>
    </row>
    <row r="338" spans="1:5" ht="15" customHeight="1">
      <c r="A338" s="798"/>
      <c r="B338" s="1522" t="s">
        <v>1401</v>
      </c>
      <c r="C338" s="1523"/>
      <c r="D338" s="1523"/>
      <c r="E338" s="1524"/>
    </row>
    <row r="339" spans="1:5" ht="25.5">
      <c r="A339" s="887" t="s">
        <v>3761</v>
      </c>
      <c r="B339" s="858" t="s">
        <v>3709</v>
      </c>
      <c r="C339" s="858" t="s">
        <v>1302</v>
      </c>
      <c r="D339" s="858" t="s">
        <v>3711</v>
      </c>
      <c r="E339" s="858" t="s">
        <v>3710</v>
      </c>
    </row>
    <row r="340" spans="1:5">
      <c r="A340" s="729" t="s">
        <v>3797</v>
      </c>
      <c r="B340" s="730">
        <v>29162060.969999999</v>
      </c>
      <c r="C340" s="868"/>
      <c r="D340" s="888"/>
      <c r="E340" s="861"/>
    </row>
    <row r="341" spans="1:5">
      <c r="A341" s="1013" t="s">
        <v>3798</v>
      </c>
      <c r="B341" s="1014">
        <v>157371.85999999999</v>
      </c>
      <c r="C341" s="1019"/>
      <c r="D341" s="1022"/>
      <c r="E341" s="1028"/>
    </row>
    <row r="342" spans="1:5">
      <c r="A342" s="1013" t="s">
        <v>3799</v>
      </c>
      <c r="B342" s="1014"/>
      <c r="C342" s="1019"/>
      <c r="D342" s="1022"/>
      <c r="E342" s="1014">
        <v>3208717.76</v>
      </c>
    </row>
    <row r="343" spans="1:5">
      <c r="A343" s="1013" t="s">
        <v>3779</v>
      </c>
      <c r="B343" s="1014">
        <v>127549017.81999999</v>
      </c>
      <c r="C343" s="1019"/>
      <c r="D343" s="1022"/>
      <c r="E343" s="1028"/>
    </row>
    <row r="344" spans="1:5">
      <c r="A344" s="1013" t="s">
        <v>3800</v>
      </c>
      <c r="B344" s="1022"/>
      <c r="C344" s="1019"/>
      <c r="D344" s="1014">
        <v>205051.35</v>
      </c>
      <c r="E344" s="1028"/>
    </row>
    <row r="345" spans="1:5">
      <c r="A345" s="1013" t="s">
        <v>3780</v>
      </c>
      <c r="B345" s="1014"/>
      <c r="C345" s="1019"/>
      <c r="D345" s="1022"/>
      <c r="E345" s="1014">
        <v>30780577.550000001</v>
      </c>
    </row>
    <row r="346" spans="1:5">
      <c r="A346" s="1013" t="s">
        <v>3781</v>
      </c>
      <c r="B346" s="1014">
        <v>167959756.41999999</v>
      </c>
      <c r="C346" s="1019"/>
      <c r="D346" s="1022"/>
      <c r="E346" s="1028"/>
    </row>
    <row r="347" spans="1:5">
      <c r="A347" s="1013" t="s">
        <v>3794</v>
      </c>
      <c r="B347" s="1014">
        <v>1189657.58</v>
      </c>
      <c r="C347" s="1019"/>
      <c r="D347" s="1022"/>
      <c r="E347" s="1028"/>
    </row>
    <row r="348" spans="1:5">
      <c r="A348" s="1013" t="s">
        <v>3782</v>
      </c>
      <c r="B348" s="1014"/>
      <c r="C348" s="1019"/>
      <c r="D348" s="1022"/>
      <c r="E348" s="1014">
        <v>60387609.170000002</v>
      </c>
    </row>
    <row r="349" spans="1:5">
      <c r="A349" s="1013" t="s">
        <v>3783</v>
      </c>
      <c r="B349" s="1014"/>
      <c r="C349" s="1019"/>
      <c r="D349" s="1022"/>
      <c r="E349" s="1014">
        <v>5546</v>
      </c>
    </row>
    <row r="350" spans="1:5">
      <c r="A350" s="1013" t="s">
        <v>3783</v>
      </c>
      <c r="B350" s="1014">
        <v>655100</v>
      </c>
      <c r="C350" s="1019"/>
      <c r="D350" s="1022"/>
      <c r="E350" s="1028"/>
    </row>
    <row r="351" spans="1:5">
      <c r="A351" s="1023" t="s">
        <v>4005</v>
      </c>
      <c r="B351" s="980">
        <v>118886118.86</v>
      </c>
      <c r="C351" s="1019"/>
      <c r="D351" s="1022"/>
      <c r="E351" s="1028"/>
    </row>
    <row r="352" spans="1:5">
      <c r="A352" s="1023" t="s">
        <v>4005</v>
      </c>
      <c r="B352" s="203">
        <v>2445326</v>
      </c>
      <c r="C352" s="1019"/>
      <c r="D352" s="1022"/>
      <c r="E352" s="1028"/>
    </row>
    <row r="353" spans="1:5">
      <c r="A353" s="1023" t="s">
        <v>4007</v>
      </c>
      <c r="B353" s="980">
        <v>466857.1</v>
      </c>
      <c r="C353" s="1019"/>
      <c r="D353" s="1022"/>
      <c r="E353" s="1028"/>
    </row>
    <row r="354" spans="1:5">
      <c r="A354" s="1023" t="s">
        <v>4008</v>
      </c>
      <c r="B354" s="1014"/>
      <c r="C354" s="1019"/>
      <c r="D354" s="1022"/>
      <c r="E354" s="980">
        <v>372062.94</v>
      </c>
    </row>
    <row r="355" spans="1:5">
      <c r="A355" s="1023" t="s">
        <v>4014</v>
      </c>
      <c r="B355" s="1014"/>
      <c r="C355" s="1019"/>
      <c r="D355" s="1014">
        <v>105218299.29999998</v>
      </c>
      <c r="E355" s="1014">
        <v>131607180.94</v>
      </c>
    </row>
    <row r="356" spans="1:5">
      <c r="A356" s="1023" t="s">
        <v>4015</v>
      </c>
      <c r="B356" s="1014"/>
      <c r="C356" s="1019"/>
      <c r="D356" s="1022"/>
      <c r="E356" s="980">
        <v>12949984.07</v>
      </c>
    </row>
    <row r="357" spans="1:5">
      <c r="A357" s="1013"/>
      <c r="B357" s="1014"/>
      <c r="C357" s="1019"/>
      <c r="D357" s="1022"/>
      <c r="E357" s="1028"/>
    </row>
    <row r="358" spans="1:5">
      <c r="A358" s="729"/>
      <c r="B358" s="730"/>
      <c r="C358" s="868"/>
      <c r="D358" s="888"/>
      <c r="E358" s="861"/>
    </row>
    <row r="359" spans="1:5">
      <c r="A359" s="729"/>
      <c r="B359" s="730"/>
      <c r="C359" s="868"/>
      <c r="D359" s="888"/>
      <c r="E359" s="861"/>
    </row>
    <row r="360" spans="1:5">
      <c r="A360" s="860"/>
      <c r="B360" s="868"/>
      <c r="C360" s="868"/>
      <c r="D360" s="888"/>
      <c r="E360" s="861"/>
    </row>
    <row r="361" spans="1:5" ht="15.75" thickBot="1">
      <c r="A361" s="806" t="s">
        <v>3764</v>
      </c>
      <c r="B361" s="806">
        <f>SUM(B340:B360)</f>
        <v>448471266.60999995</v>
      </c>
      <c r="C361" s="806">
        <f>SUM(C340:C360)</f>
        <v>0</v>
      </c>
      <c r="D361" s="806">
        <f>SUM(D340:D360)</f>
        <v>105423350.64999998</v>
      </c>
      <c r="E361" s="806">
        <f>SUM(E340:E360)</f>
        <v>239311678.43000001</v>
      </c>
    </row>
    <row r="362" spans="1:5" ht="15.75" thickTop="1"/>
    <row r="363" spans="1:5">
      <c r="C363" s="889"/>
    </row>
    <row r="364" spans="1:5">
      <c r="C364" s="266"/>
    </row>
    <row r="365" spans="1:5" ht="18">
      <c r="A365" s="874" t="s">
        <v>3784</v>
      </c>
      <c r="C365" s="266"/>
    </row>
    <row r="367" spans="1:5" ht="15" customHeight="1">
      <c r="A367" s="1519" t="s">
        <v>1400</v>
      </c>
      <c r="B367" s="1520"/>
      <c r="C367" s="1521"/>
    </row>
    <row r="368" spans="1:5">
      <c r="A368" s="1522" t="s">
        <v>1401</v>
      </c>
      <c r="B368" s="1523"/>
      <c r="C368" s="1524"/>
    </row>
    <row r="369" spans="1:5">
      <c r="A369" s="890" t="s">
        <v>3785</v>
      </c>
      <c r="B369" s="858" t="s">
        <v>1027</v>
      </c>
      <c r="C369" s="858" t="s">
        <v>3710</v>
      </c>
    </row>
    <row r="370" spans="1:5">
      <c r="A370" s="729" t="s">
        <v>3786</v>
      </c>
      <c r="B370" s="730">
        <v>51192467.240000002</v>
      </c>
      <c r="C370" s="805"/>
    </row>
    <row r="371" spans="1:5">
      <c r="A371" s="729" t="s">
        <v>3787</v>
      </c>
      <c r="B371" s="805"/>
      <c r="C371" s="730">
        <v>8835917.9199999999</v>
      </c>
    </row>
    <row r="372" spans="1:5">
      <c r="A372" s="729" t="s">
        <v>3788</v>
      </c>
      <c r="B372" s="730">
        <v>46909678.93</v>
      </c>
      <c r="C372" s="886"/>
    </row>
    <row r="373" spans="1:5">
      <c r="A373" s="729" t="s">
        <v>3789</v>
      </c>
      <c r="B373" s="886"/>
      <c r="C373" s="1014">
        <v>20506850.690000001</v>
      </c>
    </row>
    <row r="374" spans="1:5" ht="15" customHeight="1">
      <c r="A374" s="1013" t="s">
        <v>3790</v>
      </c>
      <c r="B374" s="1014">
        <v>54193970.490000002</v>
      </c>
      <c r="C374" s="1021"/>
    </row>
    <row r="375" spans="1:5">
      <c r="A375" s="1013" t="s">
        <v>3791</v>
      </c>
      <c r="B375" s="1021"/>
      <c r="C375" s="1014">
        <v>25928224.359999999</v>
      </c>
    </row>
    <row r="376" spans="1:5">
      <c r="A376" s="982" t="s">
        <v>4006</v>
      </c>
      <c r="B376" s="1021">
        <v>50694229.43</v>
      </c>
      <c r="C376" s="1021"/>
    </row>
    <row r="377" spans="1:5">
      <c r="A377" s="982" t="s">
        <v>4011</v>
      </c>
      <c r="B377" s="1021">
        <v>6399008.6399999997</v>
      </c>
      <c r="C377" s="1021"/>
    </row>
    <row r="378" spans="1:5">
      <c r="A378" s="805"/>
      <c r="B378" s="886"/>
      <c r="C378" s="886"/>
    </row>
    <row r="379" spans="1:5" ht="15.75" thickBot="1">
      <c r="A379" s="806" t="s">
        <v>3764</v>
      </c>
      <c r="B379" s="806">
        <f>SUM(B370:B378)</f>
        <v>209389354.72999999</v>
      </c>
      <c r="C379" s="806">
        <f>SUM(C370:C378)</f>
        <v>55270992.969999999</v>
      </c>
    </row>
    <row r="380" spans="1:5" ht="15.75" thickTop="1"/>
    <row r="382" spans="1:5" ht="18">
      <c r="A382" s="874" t="s">
        <v>3760</v>
      </c>
    </row>
    <row r="383" spans="1:5" ht="15" customHeight="1">
      <c r="A383" s="837"/>
      <c r="B383" s="1519" t="s">
        <v>1412</v>
      </c>
      <c r="C383" s="1520"/>
      <c r="D383" s="1520"/>
      <c r="E383" s="1521"/>
    </row>
    <row r="384" spans="1:5">
      <c r="A384" s="798"/>
      <c r="B384" s="1522" t="s">
        <v>1413</v>
      </c>
      <c r="C384" s="1523"/>
      <c r="D384" s="1523"/>
      <c r="E384" s="1524"/>
    </row>
    <row r="385" spans="1:5" ht="25.5">
      <c r="A385" s="895" t="s">
        <v>3761</v>
      </c>
      <c r="B385" s="896" t="s">
        <v>3709</v>
      </c>
      <c r="C385" s="896" t="s">
        <v>1302</v>
      </c>
      <c r="D385" s="896" t="s">
        <v>3711</v>
      </c>
      <c r="E385" s="896" t="s">
        <v>3710</v>
      </c>
    </row>
    <row r="386" spans="1:5">
      <c r="A386" s="1013" t="s">
        <v>3797</v>
      </c>
      <c r="B386" s="1014">
        <v>78203475.700000003</v>
      </c>
      <c r="C386" s="1026"/>
      <c r="D386" s="1028"/>
      <c r="E386" s="1026"/>
    </row>
    <row r="387" spans="1:5">
      <c r="A387" s="1013" t="s">
        <v>3798</v>
      </c>
      <c r="B387" s="1014">
        <v>5791590.3499999996</v>
      </c>
      <c r="C387" s="1026"/>
      <c r="D387" s="1028"/>
      <c r="E387" s="1026"/>
    </row>
    <row r="388" spans="1:5">
      <c r="A388" s="1013" t="s">
        <v>3798</v>
      </c>
      <c r="B388" s="1025"/>
      <c r="C388" s="1026"/>
      <c r="D388" s="1028"/>
      <c r="E388" s="1014">
        <v>1</v>
      </c>
    </row>
    <row r="389" spans="1:5">
      <c r="A389" s="1013" t="s">
        <v>3799</v>
      </c>
      <c r="B389" s="1025"/>
      <c r="C389" s="1026"/>
      <c r="D389" s="1028"/>
      <c r="E389" s="1014">
        <v>111000.61</v>
      </c>
    </row>
    <row r="390" spans="1:5">
      <c r="A390" s="1013" t="s">
        <v>3804</v>
      </c>
      <c r="B390" s="1025"/>
      <c r="C390" s="1026"/>
      <c r="D390" s="1028"/>
      <c r="E390" s="1014">
        <v>39525025.5</v>
      </c>
    </row>
    <row r="391" spans="1:5">
      <c r="A391" s="1013" t="s">
        <v>3779</v>
      </c>
      <c r="B391" s="1034">
        <v>83306689.349999994</v>
      </c>
      <c r="C391" s="1026"/>
      <c r="D391" s="1028"/>
      <c r="E391" s="1014"/>
    </row>
    <row r="392" spans="1:5">
      <c r="A392" s="1013" t="s">
        <v>3800</v>
      </c>
      <c r="B392" s="1022"/>
      <c r="C392" s="1026"/>
      <c r="D392" s="1014">
        <v>6825445.75</v>
      </c>
      <c r="E392" s="1014"/>
    </row>
    <row r="393" spans="1:5">
      <c r="A393" s="1013" t="s">
        <v>3780</v>
      </c>
      <c r="B393" s="1025"/>
      <c r="C393" s="1026"/>
      <c r="D393" s="1028"/>
      <c r="E393" s="1014">
        <v>4047564.38</v>
      </c>
    </row>
    <row r="394" spans="1:5">
      <c r="A394" s="1013" t="s">
        <v>3805</v>
      </c>
      <c r="B394" s="1034">
        <v>349331436.31999999</v>
      </c>
      <c r="C394" s="1026"/>
      <c r="D394" s="1028"/>
      <c r="E394" s="1014"/>
    </row>
    <row r="395" spans="1:5">
      <c r="A395" s="1013" t="s">
        <v>3781</v>
      </c>
      <c r="B395" s="1014">
        <v>200738395.38999999</v>
      </c>
      <c r="C395" s="1026"/>
      <c r="D395" s="1028"/>
      <c r="E395" s="1014"/>
    </row>
    <row r="396" spans="1:5">
      <c r="A396" s="1013" t="s">
        <v>3794</v>
      </c>
      <c r="B396" s="1014">
        <v>2568870.77</v>
      </c>
      <c r="C396" s="1026"/>
      <c r="D396" s="1028"/>
      <c r="E396" s="1014"/>
    </row>
    <row r="397" spans="1:5">
      <c r="A397" s="1013" t="s">
        <v>3782</v>
      </c>
      <c r="B397" s="1034"/>
      <c r="C397" s="1026"/>
      <c r="D397" s="1028"/>
      <c r="E397" s="1014">
        <v>5520058.7699999996</v>
      </c>
    </row>
    <row r="398" spans="1:5">
      <c r="A398" s="982" t="s">
        <v>4005</v>
      </c>
      <c r="B398" s="983">
        <v>11204828</v>
      </c>
      <c r="C398" s="1026"/>
      <c r="D398" s="1028"/>
      <c r="E398" s="1014"/>
    </row>
    <row r="399" spans="1:5">
      <c r="A399" s="982" t="s">
        <v>4007</v>
      </c>
      <c r="B399" s="1034"/>
      <c r="C399" s="1026"/>
      <c r="D399" s="1028">
        <v>109395065.29000001</v>
      </c>
      <c r="E399" s="1014"/>
    </row>
    <row r="400" spans="1:5">
      <c r="A400" s="982" t="s">
        <v>4008</v>
      </c>
      <c r="B400" s="1034"/>
      <c r="C400" s="1026"/>
      <c r="D400" s="1028"/>
      <c r="E400" s="1014">
        <v>267992215.12</v>
      </c>
    </row>
    <row r="401" spans="1:5">
      <c r="A401" s="982" t="s">
        <v>4014</v>
      </c>
      <c r="B401" s="1034"/>
      <c r="C401" s="1026"/>
      <c r="D401" s="983">
        <v>24893066.609999999</v>
      </c>
      <c r="E401" s="983">
        <v>115500</v>
      </c>
    </row>
    <row r="402" spans="1:5">
      <c r="A402" s="982" t="s">
        <v>4016</v>
      </c>
      <c r="B402" s="1034"/>
      <c r="C402" s="1026"/>
      <c r="D402" s="983">
        <v>39525025.5</v>
      </c>
      <c r="E402" s="805"/>
    </row>
    <row r="403" spans="1:5">
      <c r="A403" s="982" t="s">
        <v>4015</v>
      </c>
      <c r="B403" s="1034"/>
      <c r="C403" s="1026"/>
      <c r="D403" s="983"/>
      <c r="E403" s="983">
        <v>64999999.979999997</v>
      </c>
    </row>
    <row r="404" spans="1:5">
      <c r="A404" s="1013"/>
      <c r="B404" s="1025"/>
      <c r="C404" s="1026"/>
      <c r="D404" s="1028"/>
      <c r="E404" s="1014"/>
    </row>
    <row r="405" spans="1:5">
      <c r="A405" s="805"/>
      <c r="B405" s="805"/>
      <c r="C405" s="803"/>
      <c r="D405" s="861"/>
      <c r="E405" s="803"/>
    </row>
    <row r="406" spans="1:5" ht="15.75" thickBot="1">
      <c r="A406" s="869" t="s">
        <v>3764</v>
      </c>
      <c r="B406" s="869">
        <f>SUM(B386:B405)</f>
        <v>731145285.87999988</v>
      </c>
      <c r="C406" s="869">
        <f>SUM(C386:C405)</f>
        <v>0</v>
      </c>
      <c r="D406" s="869">
        <f>SUM(D386:D405)</f>
        <v>180638603.15000001</v>
      </c>
      <c r="E406" s="869">
        <f>SUM(E386:E405)</f>
        <v>382311365.36000001</v>
      </c>
    </row>
    <row r="407" spans="1:5" ht="15.75" thickTop="1"/>
    <row r="408" spans="1:5">
      <c r="C408" s="889"/>
    </row>
    <row r="409" spans="1:5">
      <c r="C409" s="266"/>
    </row>
    <row r="410" spans="1:5" ht="18">
      <c r="A410" s="874" t="s">
        <v>3784</v>
      </c>
      <c r="C410" s="266"/>
    </row>
    <row r="412" spans="1:5">
      <c r="A412" s="1519" t="s">
        <v>1412</v>
      </c>
      <c r="B412" s="1520"/>
      <c r="C412" s="1521"/>
    </row>
    <row r="413" spans="1:5">
      <c r="A413" s="1522" t="s">
        <v>1413</v>
      </c>
      <c r="B413" s="1523"/>
      <c r="C413" s="1524"/>
    </row>
    <row r="414" spans="1:5">
      <c r="A414" s="890" t="s">
        <v>3785</v>
      </c>
      <c r="B414" s="858" t="s">
        <v>1027</v>
      </c>
      <c r="C414" s="858" t="s">
        <v>3710</v>
      </c>
    </row>
    <row r="415" spans="1:5">
      <c r="A415" s="1013" t="s">
        <v>3786</v>
      </c>
      <c r="B415" s="1014">
        <v>97875668.049999997</v>
      </c>
      <c r="C415" s="1022"/>
    </row>
    <row r="416" spans="1:5">
      <c r="A416" s="1013" t="s">
        <v>3787</v>
      </c>
      <c r="B416" s="1014">
        <v>30281013.879999999</v>
      </c>
      <c r="C416" s="1014"/>
    </row>
    <row r="417" spans="1:5">
      <c r="A417" s="1013" t="s">
        <v>3788</v>
      </c>
      <c r="B417" s="1014">
        <v>87734747.660000011</v>
      </c>
      <c r="C417" s="1014"/>
    </row>
    <row r="418" spans="1:5">
      <c r="A418" s="1013" t="s">
        <v>3789</v>
      </c>
      <c r="B418" s="1014"/>
      <c r="C418" s="1014">
        <v>2485077.15</v>
      </c>
    </row>
    <row r="419" spans="1:5">
      <c r="A419" s="1013" t="s">
        <v>3790</v>
      </c>
      <c r="B419" s="1014">
        <v>98674108.549999997</v>
      </c>
      <c r="C419" s="1014"/>
    </row>
    <row r="420" spans="1:5">
      <c r="A420" s="1013" t="s">
        <v>3791</v>
      </c>
      <c r="B420" s="1014">
        <v>43734.31</v>
      </c>
      <c r="C420" s="1014"/>
    </row>
    <row r="421" spans="1:5">
      <c r="A421" s="1023" t="s">
        <v>4006</v>
      </c>
      <c r="B421" s="1014">
        <v>94693220.849999994</v>
      </c>
      <c r="C421" s="1014"/>
    </row>
    <row r="422" spans="1:5">
      <c r="A422" s="1023" t="s">
        <v>4011</v>
      </c>
      <c r="B422" s="1014"/>
      <c r="C422" s="1014">
        <v>210249296.84999999</v>
      </c>
    </row>
    <row r="423" spans="1:5">
      <c r="A423" s="1022"/>
      <c r="B423" s="1014"/>
      <c r="C423" s="1014"/>
    </row>
    <row r="424" spans="1:5">
      <c r="A424" s="1022"/>
      <c r="B424" s="1022"/>
      <c r="C424" s="1022"/>
    </row>
    <row r="425" spans="1:5">
      <c r="A425" s="805"/>
      <c r="B425" s="805"/>
      <c r="C425" s="805"/>
    </row>
    <row r="426" spans="1:5">
      <c r="A426" s="805"/>
      <c r="B426" s="805"/>
      <c r="C426" s="886"/>
    </row>
    <row r="427" spans="1:5" ht="15.75" thickBot="1">
      <c r="A427" s="806" t="s">
        <v>3764</v>
      </c>
      <c r="B427" s="806">
        <f>SUM(B415:B425)</f>
        <v>409302493.29999995</v>
      </c>
      <c r="C427" s="806">
        <f>SUM(C415:C425)</f>
        <v>212734374</v>
      </c>
    </row>
    <row r="428" spans="1:5" ht="15.75" thickTop="1">
      <c r="A428" s="828"/>
      <c r="B428" s="828"/>
      <c r="C428" s="828"/>
    </row>
    <row r="432" spans="1:5" ht="15" customHeight="1">
      <c r="A432" s="837"/>
      <c r="B432" s="1514" t="s">
        <v>1424</v>
      </c>
      <c r="C432" s="1515"/>
      <c r="D432" s="1515"/>
      <c r="E432" s="1516"/>
    </row>
    <row r="433" spans="1:5">
      <c r="A433" s="798"/>
      <c r="B433" s="1534" t="s">
        <v>3806</v>
      </c>
      <c r="C433" s="1535"/>
      <c r="D433" s="1535"/>
      <c r="E433" s="1536"/>
    </row>
    <row r="434" spans="1:5" ht="25.5">
      <c r="A434" s="887" t="s">
        <v>3761</v>
      </c>
      <c r="B434" s="858" t="s">
        <v>3709</v>
      </c>
      <c r="C434" s="858" t="s">
        <v>1302</v>
      </c>
      <c r="D434" s="858" t="s">
        <v>3711</v>
      </c>
      <c r="E434" s="800" t="s">
        <v>3710</v>
      </c>
    </row>
    <row r="435" spans="1:5">
      <c r="A435" s="1013" t="s">
        <v>3797</v>
      </c>
      <c r="B435" s="1014">
        <v>1245940.8</v>
      </c>
      <c r="C435" s="1019"/>
      <c r="D435" s="1024"/>
      <c r="E435" s="1025"/>
    </row>
    <row r="436" spans="1:5">
      <c r="A436" s="1013" t="s">
        <v>3779</v>
      </c>
      <c r="B436" s="1014">
        <v>5787000</v>
      </c>
      <c r="C436" s="1019"/>
      <c r="D436" s="1024"/>
      <c r="E436" s="1025"/>
    </row>
    <row r="437" spans="1:5">
      <c r="A437" s="1013" t="s">
        <v>3780</v>
      </c>
      <c r="B437" s="1019"/>
      <c r="C437" s="1019"/>
      <c r="D437" s="1024"/>
      <c r="E437" s="1014">
        <v>6716505.6900000004</v>
      </c>
    </row>
    <row r="438" spans="1:5">
      <c r="A438" s="1013" t="s">
        <v>3805</v>
      </c>
      <c r="B438" s="1034">
        <v>52760562.5</v>
      </c>
      <c r="C438" s="1019"/>
      <c r="D438" s="1024"/>
      <c r="E438" s="1025"/>
    </row>
    <row r="439" spans="1:5">
      <c r="A439" s="1013" t="s">
        <v>3781</v>
      </c>
      <c r="B439" s="1014">
        <v>15699570</v>
      </c>
      <c r="C439" s="1019"/>
      <c r="D439" s="1024"/>
      <c r="E439" s="1025"/>
    </row>
    <row r="440" spans="1:5">
      <c r="A440" s="1013" t="s">
        <v>3782</v>
      </c>
      <c r="B440" s="1034"/>
      <c r="C440" s="1019"/>
      <c r="D440" s="1024"/>
      <c r="E440" s="1014">
        <v>10377776.939999999</v>
      </c>
    </row>
    <row r="441" spans="1:5">
      <c r="A441" s="1013"/>
      <c r="B441" s="1034"/>
      <c r="C441" s="1019"/>
      <c r="D441" s="1024"/>
      <c r="E441" s="1025"/>
    </row>
    <row r="442" spans="1:5">
      <c r="A442" s="1013"/>
      <c r="B442" s="1034"/>
      <c r="C442" s="1019"/>
      <c r="D442" s="1024"/>
      <c r="E442" s="1025"/>
    </row>
    <row r="443" spans="1:5">
      <c r="A443" s="1013"/>
      <c r="B443" s="1034"/>
      <c r="C443" s="1019"/>
      <c r="D443" s="1024"/>
      <c r="E443" s="1025"/>
    </row>
    <row r="444" spans="1:5">
      <c r="A444" s="1013"/>
      <c r="B444" s="1034"/>
      <c r="C444" s="1019"/>
      <c r="D444" s="1024"/>
      <c r="E444" s="1025"/>
    </row>
    <row r="445" spans="1:5">
      <c r="A445" s="1027"/>
      <c r="B445" s="1019"/>
      <c r="C445" s="1019"/>
      <c r="D445" s="1024"/>
      <c r="E445" s="1025"/>
    </row>
    <row r="446" spans="1:5" ht="15" customHeight="1">
      <c r="A446" s="860"/>
      <c r="B446" s="868"/>
      <c r="C446" s="868"/>
      <c r="D446" s="898"/>
      <c r="E446" s="819"/>
    </row>
    <row r="447" spans="1:5">
      <c r="A447" s="860"/>
      <c r="B447" s="868"/>
      <c r="C447" s="868"/>
      <c r="D447" s="898"/>
      <c r="E447" s="819"/>
    </row>
    <row r="448" spans="1:5">
      <c r="A448" s="868" t="s">
        <v>3764</v>
      </c>
      <c r="B448" s="868">
        <f>SUM(B435:B447)</f>
        <v>75493073.299999997</v>
      </c>
      <c r="C448" s="868">
        <f>SUM(C435:C447)</f>
        <v>0</v>
      </c>
      <c r="D448" s="868">
        <f>SUM(D435:D447)</f>
        <v>0</v>
      </c>
      <c r="E448" s="868">
        <f>SUM(E435:E447)</f>
        <v>17094282.629999999</v>
      </c>
    </row>
    <row r="451" spans="1:3" ht="15" customHeight="1">
      <c r="A451" s="1514" t="s">
        <v>1424</v>
      </c>
      <c r="B451" s="1515"/>
      <c r="C451" s="1516"/>
    </row>
    <row r="452" spans="1:3">
      <c r="A452" s="1534" t="s">
        <v>3806</v>
      </c>
      <c r="B452" s="1535"/>
      <c r="C452" s="1536"/>
    </row>
    <row r="453" spans="1:3">
      <c r="A453" s="890" t="s">
        <v>3785</v>
      </c>
      <c r="B453" s="858" t="s">
        <v>1027</v>
      </c>
      <c r="C453" s="858" t="s">
        <v>3710</v>
      </c>
    </row>
    <row r="454" spans="1:3">
      <c r="A454" s="1013" t="s">
        <v>3786</v>
      </c>
      <c r="B454" s="1014">
        <v>21713957.640000001</v>
      </c>
      <c r="C454" s="1022"/>
    </row>
    <row r="455" spans="1:3">
      <c r="A455" s="1013" t="s">
        <v>3787</v>
      </c>
      <c r="B455" s="1014">
        <v>3608300.59</v>
      </c>
      <c r="C455" s="1022"/>
    </row>
    <row r="456" spans="1:3">
      <c r="A456" s="1013" t="s">
        <v>3788</v>
      </c>
      <c r="B456" s="1014">
        <v>20870670.379999999</v>
      </c>
      <c r="C456" s="1021"/>
    </row>
    <row r="457" spans="1:3">
      <c r="A457" s="1013" t="s">
        <v>3789</v>
      </c>
      <c r="B457" s="1021"/>
      <c r="C457" s="1014">
        <v>4162475.18</v>
      </c>
    </row>
    <row r="458" spans="1:3" s="359" customFormat="1">
      <c r="A458" s="1013" t="s">
        <v>3790</v>
      </c>
      <c r="B458" s="1014">
        <v>23354699.809999999</v>
      </c>
      <c r="C458" s="1014"/>
    </row>
    <row r="459" spans="1:3" s="359" customFormat="1">
      <c r="A459" s="1013" t="s">
        <v>3791</v>
      </c>
      <c r="B459" s="1021"/>
      <c r="C459" s="1014">
        <v>7084057.2300000004</v>
      </c>
    </row>
    <row r="460" spans="1:3" s="359" customFormat="1">
      <c r="A460" s="982" t="s">
        <v>4006</v>
      </c>
      <c r="B460" s="983">
        <v>22594174.620000001</v>
      </c>
      <c r="C460" s="1014"/>
    </row>
    <row r="461" spans="1:3" s="359" customFormat="1">
      <c r="A461" s="982" t="s">
        <v>4011</v>
      </c>
      <c r="B461" s="1021"/>
      <c r="C461" s="983">
        <v>137140.81</v>
      </c>
    </row>
    <row r="462" spans="1:3" s="359" customFormat="1">
      <c r="A462" s="1013"/>
      <c r="B462" s="1021"/>
      <c r="C462" s="1014"/>
    </row>
    <row r="463" spans="1:3" s="359" customFormat="1">
      <c r="A463" s="1013"/>
      <c r="B463" s="1021"/>
      <c r="C463" s="1014"/>
    </row>
    <row r="464" spans="1:3" s="359" customFormat="1">
      <c r="A464" s="1013"/>
      <c r="B464" s="1021"/>
      <c r="C464" s="1014"/>
    </row>
    <row r="465" spans="1:5" s="359" customFormat="1">
      <c r="A465" s="1013"/>
      <c r="B465" s="1021"/>
      <c r="C465" s="1014"/>
    </row>
    <row r="466" spans="1:5">
      <c r="A466" s="860"/>
      <c r="B466" s="886"/>
      <c r="C466" s="886"/>
    </row>
    <row r="467" spans="1:5">
      <c r="A467" s="893"/>
      <c r="B467" s="894"/>
      <c r="C467" s="894"/>
    </row>
    <row r="468" spans="1:5">
      <c r="A468" s="893"/>
      <c r="B468" s="894"/>
      <c r="C468" s="894"/>
    </row>
    <row r="469" spans="1:5">
      <c r="A469" s="893"/>
      <c r="B469" s="894"/>
      <c r="C469" s="894"/>
    </row>
    <row r="470" spans="1:5" ht="15.75" thickBot="1">
      <c r="A470" s="806" t="s">
        <v>3764</v>
      </c>
      <c r="B470" s="806">
        <f>SUM(B454:B469)</f>
        <v>92141803.040000007</v>
      </c>
      <c r="C470" s="806">
        <f>SUM(C454:C469)</f>
        <v>11383673.220000001</v>
      </c>
    </row>
    <row r="471" spans="1:5" ht="15.75" thickTop="1"/>
    <row r="474" spans="1:5" ht="15" customHeight="1">
      <c r="A474" s="837"/>
      <c r="B474" s="1519" t="s">
        <v>1436</v>
      </c>
      <c r="C474" s="1520"/>
      <c r="D474" s="1520"/>
      <c r="E474" s="1521"/>
    </row>
    <row r="475" spans="1:5">
      <c r="A475" s="798"/>
      <c r="B475" s="1522" t="s">
        <v>3807</v>
      </c>
      <c r="C475" s="1523"/>
      <c r="D475" s="1523"/>
      <c r="E475" s="1524"/>
    </row>
    <row r="476" spans="1:5" ht="25.5">
      <c r="A476" s="887" t="s">
        <v>3761</v>
      </c>
      <c r="B476" s="858" t="s">
        <v>3709</v>
      </c>
      <c r="C476" s="858" t="s">
        <v>1302</v>
      </c>
      <c r="D476" s="858" t="s">
        <v>3711</v>
      </c>
      <c r="E476" s="858" t="s">
        <v>3710</v>
      </c>
    </row>
    <row r="477" spans="1:5">
      <c r="A477" s="1013" t="s">
        <v>3798</v>
      </c>
      <c r="B477" s="1022"/>
      <c r="C477" s="1019"/>
      <c r="D477" s="1024"/>
      <c r="E477" s="1014">
        <v>1418381</v>
      </c>
    </row>
    <row r="478" spans="1:5">
      <c r="A478" s="1013" t="s">
        <v>3780</v>
      </c>
      <c r="B478" s="1022"/>
      <c r="C478" s="1019"/>
      <c r="D478" s="1024"/>
      <c r="E478" s="1014">
        <v>386066.44</v>
      </c>
    </row>
    <row r="479" spans="1:5">
      <c r="A479" s="1013" t="s">
        <v>3781</v>
      </c>
      <c r="B479" s="1014">
        <v>376500</v>
      </c>
      <c r="C479" s="1019"/>
      <c r="D479" s="1024"/>
      <c r="E479" s="1014"/>
    </row>
    <row r="480" spans="1:5">
      <c r="A480" s="1013" t="s">
        <v>3794</v>
      </c>
      <c r="B480" s="1014">
        <v>20950</v>
      </c>
      <c r="C480" s="1019"/>
      <c r="D480" s="1024"/>
      <c r="E480" s="1022"/>
    </row>
    <row r="481" spans="1:13">
      <c r="A481" s="1013" t="s">
        <v>3782</v>
      </c>
      <c r="B481" s="1022"/>
      <c r="C481" s="1022"/>
      <c r="D481" s="1022"/>
      <c r="E481" s="1014">
        <v>373698.1</v>
      </c>
    </row>
    <row r="482" spans="1:13">
      <c r="A482" s="1023" t="s">
        <v>4005</v>
      </c>
      <c r="B482" s="980">
        <v>662000</v>
      </c>
      <c r="C482" s="1022"/>
      <c r="D482" s="1022"/>
      <c r="E482" s="1022"/>
    </row>
    <row r="483" spans="1:13">
      <c r="A483" s="1023" t="s">
        <v>4007</v>
      </c>
      <c r="B483" s="296"/>
      <c r="C483" s="1022"/>
      <c r="D483" s="980">
        <v>104071.88</v>
      </c>
      <c r="E483" s="296"/>
    </row>
    <row r="484" spans="1:13">
      <c r="A484" s="1022"/>
      <c r="B484" s="1022"/>
      <c r="C484" s="1022"/>
      <c r="D484" s="1022"/>
      <c r="E484" s="1022"/>
    </row>
    <row r="485" spans="1:13">
      <c r="A485" s="1022"/>
      <c r="B485" s="1022"/>
      <c r="C485" s="1022"/>
      <c r="D485" s="1022"/>
      <c r="E485" s="1022"/>
    </row>
    <row r="486" spans="1:13" s="771" customFormat="1">
      <c r="A486" s="1022"/>
      <c r="B486" s="1022"/>
      <c r="C486" s="1022"/>
      <c r="D486" s="1022"/>
      <c r="E486" s="1022"/>
      <c r="F486" s="1030"/>
      <c r="G486" s="1030"/>
      <c r="H486" s="1030"/>
      <c r="I486" s="1030"/>
      <c r="J486" s="1030"/>
      <c r="K486" s="1030"/>
      <c r="L486" s="1030"/>
      <c r="M486" s="1030"/>
    </row>
    <row r="487" spans="1:13" s="771" customFormat="1">
      <c r="A487" s="805"/>
      <c r="B487" s="805"/>
      <c r="C487" s="805"/>
      <c r="D487" s="805"/>
      <c r="E487" s="805"/>
      <c r="F487" s="1030"/>
      <c r="G487" s="1030"/>
      <c r="H487" s="1030"/>
      <c r="I487" s="1030"/>
      <c r="J487" s="1030"/>
      <c r="K487" s="1030"/>
      <c r="L487" s="1030"/>
      <c r="M487" s="1030"/>
    </row>
    <row r="488" spans="1:13" s="771" customFormat="1">
      <c r="A488" s="805"/>
      <c r="B488" s="805"/>
      <c r="C488" s="805"/>
      <c r="D488" s="805"/>
      <c r="E488" s="805"/>
      <c r="F488" s="1030"/>
      <c r="G488" s="1030"/>
      <c r="H488" s="1030"/>
      <c r="I488" s="1030"/>
      <c r="J488" s="1030"/>
      <c r="K488" s="1030"/>
      <c r="L488" s="1030"/>
      <c r="M488" s="1030"/>
    </row>
    <row r="489" spans="1:13" s="771" customFormat="1">
      <c r="A489" s="805"/>
      <c r="B489" s="805"/>
      <c r="C489" s="805"/>
      <c r="D489" s="805"/>
      <c r="E489" s="805"/>
      <c r="F489" s="1030"/>
      <c r="G489" s="1030"/>
      <c r="H489" s="1030"/>
      <c r="I489" s="1030"/>
      <c r="J489" s="1030"/>
      <c r="K489" s="1030"/>
      <c r="L489" s="1030"/>
      <c r="M489" s="1030"/>
    </row>
    <row r="490" spans="1:13" s="771" customFormat="1">
      <c r="A490" s="805"/>
      <c r="B490" s="805"/>
      <c r="C490" s="805"/>
      <c r="D490" s="805"/>
      <c r="E490" s="805"/>
      <c r="F490" s="1030"/>
      <c r="G490" s="1030"/>
      <c r="H490" s="1030"/>
      <c r="I490" s="1030"/>
      <c r="J490" s="1030"/>
      <c r="K490" s="1030"/>
      <c r="L490" s="1030"/>
      <c r="M490" s="1030"/>
    </row>
    <row r="491" spans="1:13" s="771" customFormat="1">
      <c r="A491" s="805"/>
      <c r="B491" s="805"/>
      <c r="C491" s="805"/>
      <c r="D491" s="805"/>
      <c r="E491" s="805"/>
      <c r="F491" s="1030"/>
      <c r="G491" s="1030"/>
      <c r="H491" s="1030"/>
      <c r="I491" s="1030"/>
      <c r="J491" s="1030"/>
      <c r="K491" s="1030"/>
      <c r="L491" s="1030"/>
      <c r="M491" s="1030"/>
    </row>
    <row r="492" spans="1:13" s="771" customFormat="1">
      <c r="A492" s="805"/>
      <c r="B492" s="805"/>
      <c r="C492" s="805"/>
      <c r="D492" s="805"/>
      <c r="E492" s="805"/>
      <c r="F492" s="1030"/>
      <c r="G492" s="1030"/>
      <c r="H492" s="1030"/>
      <c r="I492" s="1030"/>
      <c r="J492" s="1030"/>
      <c r="K492" s="1030"/>
      <c r="L492" s="1030"/>
      <c r="M492" s="1030"/>
    </row>
    <row r="493" spans="1:13">
      <c r="A493" s="862"/>
      <c r="B493" s="805"/>
      <c r="C493" s="805"/>
      <c r="D493" s="805"/>
      <c r="E493" s="805"/>
    </row>
    <row r="494" spans="1:13" ht="15.75" thickBot="1">
      <c r="A494" s="806" t="s">
        <v>3764</v>
      </c>
      <c r="B494" s="869">
        <f>SUM(B477:B493)</f>
        <v>1059450</v>
      </c>
      <c r="C494" s="869">
        <f>SUM(C477:C493)</f>
        <v>0</v>
      </c>
      <c r="D494" s="869">
        <f>SUM(D477:D493)</f>
        <v>104071.88</v>
      </c>
      <c r="E494" s="869">
        <f>SUM(E477:E493)</f>
        <v>2178145.54</v>
      </c>
    </row>
    <row r="495" spans="1:13" ht="15.75" thickTop="1"/>
    <row r="497" spans="1:3" ht="15" customHeight="1">
      <c r="A497" s="1519" t="s">
        <v>1436</v>
      </c>
      <c r="B497" s="1520"/>
      <c r="C497" s="1521"/>
    </row>
    <row r="498" spans="1:3">
      <c r="A498" s="1522" t="s">
        <v>3807</v>
      </c>
      <c r="B498" s="1523"/>
      <c r="C498" s="1524"/>
    </row>
    <row r="499" spans="1:3">
      <c r="A499" s="890" t="s">
        <v>3785</v>
      </c>
      <c r="B499" s="858" t="s">
        <v>1027</v>
      </c>
      <c r="C499" s="858" t="s">
        <v>3710</v>
      </c>
    </row>
    <row r="500" spans="1:3">
      <c r="A500" s="1013" t="s">
        <v>3786</v>
      </c>
      <c r="B500" s="1014">
        <v>2492670.15</v>
      </c>
      <c r="C500" s="1021"/>
    </row>
    <row r="501" spans="1:3">
      <c r="A501" s="1013" t="s">
        <v>3787</v>
      </c>
      <c r="B501" s="1014">
        <v>4083.19</v>
      </c>
      <c r="C501" s="1021"/>
    </row>
    <row r="502" spans="1:3">
      <c r="A502" s="1013" t="s">
        <v>3788</v>
      </c>
      <c r="B502" s="1014">
        <v>2247057</v>
      </c>
      <c r="C502" s="1021"/>
    </row>
    <row r="503" spans="1:3">
      <c r="A503" s="1013" t="s">
        <v>3789</v>
      </c>
      <c r="B503" s="1014"/>
      <c r="C503" s="1014">
        <v>370106.84</v>
      </c>
    </row>
    <row r="504" spans="1:3">
      <c r="A504" s="1013" t="s">
        <v>3790</v>
      </c>
      <c r="B504" s="1014">
        <v>2493642</v>
      </c>
      <c r="C504" s="1021"/>
    </row>
    <row r="505" spans="1:3">
      <c r="A505" s="1013" t="s">
        <v>3791</v>
      </c>
      <c r="B505" s="1021"/>
      <c r="C505" s="1014">
        <v>211163.79</v>
      </c>
    </row>
    <row r="506" spans="1:3">
      <c r="A506" s="982" t="s">
        <v>4006</v>
      </c>
      <c r="B506" s="1014">
        <v>2303432.34</v>
      </c>
      <c r="C506" s="1021"/>
    </row>
    <row r="507" spans="1:3">
      <c r="A507" s="982" t="s">
        <v>4011</v>
      </c>
      <c r="B507" s="1014">
        <v>196961.09</v>
      </c>
      <c r="C507" s="1021"/>
    </row>
    <row r="508" spans="1:3">
      <c r="A508" s="1021"/>
      <c r="B508" s="1021"/>
      <c r="C508" s="1021"/>
    </row>
    <row r="509" spans="1:3">
      <c r="A509" s="1021"/>
      <c r="B509" s="1021"/>
      <c r="C509" s="1021"/>
    </row>
    <row r="510" spans="1:3">
      <c r="A510" s="868" t="s">
        <v>3764</v>
      </c>
      <c r="B510" s="868">
        <f>SUM(B500:B509)</f>
        <v>9737845.7699999996</v>
      </c>
      <c r="C510" s="868">
        <f>SUM(C500:C509)</f>
        <v>581270.63</v>
      </c>
    </row>
    <row r="513" spans="1:10" ht="15" customHeight="1">
      <c r="A513" s="837"/>
      <c r="B513" s="1540" t="s">
        <v>1448</v>
      </c>
      <c r="C513" s="1541"/>
      <c r="D513" s="1541"/>
      <c r="E513" s="1542"/>
    </row>
    <row r="514" spans="1:10">
      <c r="A514" s="798"/>
      <c r="B514" s="1543" t="s">
        <v>3808</v>
      </c>
      <c r="C514" s="1544"/>
      <c r="D514" s="1544"/>
      <c r="E514" s="1545"/>
    </row>
    <row r="515" spans="1:10" ht="25.5">
      <c r="A515" s="887" t="s">
        <v>3761</v>
      </c>
      <c r="B515" s="858" t="s">
        <v>3709</v>
      </c>
      <c r="C515" s="858" t="s">
        <v>1302</v>
      </c>
      <c r="D515" s="858" t="s">
        <v>3711</v>
      </c>
      <c r="E515" s="858" t="s">
        <v>3710</v>
      </c>
    </row>
    <row r="516" spans="1:10">
      <c r="A516" s="1013" t="s">
        <v>3797</v>
      </c>
      <c r="B516" s="1014">
        <v>5751963.5</v>
      </c>
      <c r="C516" s="1019"/>
      <c r="D516" s="1019"/>
      <c r="E516" s="1022"/>
    </row>
    <row r="517" spans="1:10">
      <c r="A517" s="1013" t="s">
        <v>3798</v>
      </c>
      <c r="B517" s="1014"/>
      <c r="C517" s="1019"/>
      <c r="D517" s="1019"/>
      <c r="E517" s="1014">
        <v>271650</v>
      </c>
    </row>
    <row r="518" spans="1:10">
      <c r="A518" s="1013" t="s">
        <v>3798</v>
      </c>
      <c r="B518" s="1014">
        <v>353548.38</v>
      </c>
      <c r="C518" s="1019"/>
      <c r="D518" s="1019"/>
      <c r="E518" s="1019"/>
    </row>
    <row r="519" spans="1:10">
      <c r="A519" s="1013" t="s">
        <v>3799</v>
      </c>
      <c r="B519" s="1014"/>
      <c r="C519" s="1019"/>
      <c r="D519" s="1019"/>
      <c r="E519" s="1014">
        <v>379009</v>
      </c>
    </row>
    <row r="520" spans="1:10">
      <c r="A520" s="1013" t="s">
        <v>3798</v>
      </c>
      <c r="B520" s="1014">
        <v>322017.46000000002</v>
      </c>
      <c r="C520" s="1019"/>
      <c r="D520" s="1019"/>
      <c r="E520" s="1019"/>
    </row>
    <row r="521" spans="1:10">
      <c r="A521" s="1013" t="s">
        <v>3798</v>
      </c>
      <c r="B521" s="1014"/>
      <c r="C521" s="1019"/>
      <c r="D521" s="1019"/>
      <c r="E521" s="1014">
        <v>160561.46</v>
      </c>
    </row>
    <row r="522" spans="1:10">
      <c r="A522" s="1013" t="s">
        <v>3798</v>
      </c>
      <c r="B522" s="1014">
        <v>3744000</v>
      </c>
      <c r="C522" s="1019"/>
      <c r="D522" s="1019"/>
      <c r="E522" s="1019"/>
    </row>
    <row r="523" spans="1:10">
      <c r="A523" s="1013" t="s">
        <v>3799</v>
      </c>
      <c r="B523" s="1014"/>
      <c r="C523" s="1019"/>
      <c r="D523" s="1019"/>
      <c r="E523" s="1014">
        <v>7535</v>
      </c>
    </row>
    <row r="524" spans="1:10">
      <c r="A524" s="1013" t="s">
        <v>3798</v>
      </c>
      <c r="B524" s="1014">
        <v>166000</v>
      </c>
      <c r="C524" s="1019"/>
      <c r="D524" s="1019"/>
      <c r="E524" s="1019"/>
      <c r="G524" s="201"/>
      <c r="H524" s="201"/>
      <c r="I524" s="201"/>
      <c r="J524" s="201"/>
    </row>
    <row r="525" spans="1:10">
      <c r="A525" s="1013" t="s">
        <v>3798</v>
      </c>
      <c r="B525" s="1014">
        <v>753435.21</v>
      </c>
      <c r="C525" s="1019"/>
      <c r="D525" s="1019"/>
      <c r="E525" s="1019"/>
      <c r="G525" s="201"/>
      <c r="H525" s="201"/>
      <c r="I525" s="201"/>
      <c r="J525" s="201"/>
    </row>
    <row r="526" spans="1:10">
      <c r="A526" s="1013" t="s">
        <v>3798</v>
      </c>
      <c r="B526" s="1014">
        <v>1418381</v>
      </c>
      <c r="C526" s="1019"/>
      <c r="D526" s="1019"/>
      <c r="E526" s="1019"/>
      <c r="G526" s="201"/>
      <c r="H526" s="201"/>
      <c r="I526" s="201"/>
      <c r="J526" s="201"/>
    </row>
    <row r="527" spans="1:10">
      <c r="A527" s="1013" t="s">
        <v>3779</v>
      </c>
      <c r="B527" s="1034">
        <v>31056481.629999999</v>
      </c>
      <c r="C527" s="1019"/>
      <c r="D527" s="1019"/>
      <c r="E527" s="1019"/>
      <c r="G527" s="201"/>
      <c r="H527" s="201"/>
      <c r="I527" s="201"/>
      <c r="J527" s="201"/>
    </row>
    <row r="528" spans="1:10">
      <c r="A528" s="1013" t="s">
        <v>3800</v>
      </c>
      <c r="B528" s="1014">
        <v>48526.84</v>
      </c>
      <c r="C528" s="1019"/>
      <c r="D528" s="1019"/>
      <c r="E528" s="1019"/>
      <c r="G528" s="201"/>
      <c r="H528" s="201"/>
      <c r="I528" s="201"/>
      <c r="J528" s="201"/>
    </row>
    <row r="529" spans="1:10">
      <c r="A529" s="1013" t="s">
        <v>3780</v>
      </c>
      <c r="B529" s="1014"/>
      <c r="C529" s="1019"/>
      <c r="D529" s="1019"/>
      <c r="E529" s="1014">
        <v>11126061.140000001</v>
      </c>
      <c r="G529" s="201"/>
      <c r="H529" s="201"/>
      <c r="I529" s="201"/>
      <c r="J529" s="201"/>
    </row>
    <row r="530" spans="1:10">
      <c r="A530" s="1013" t="s">
        <v>3780</v>
      </c>
      <c r="B530" s="1014"/>
      <c r="C530" s="1019"/>
      <c r="D530" s="1019"/>
      <c r="E530" s="1014">
        <v>422381.86</v>
      </c>
      <c r="G530" s="201"/>
      <c r="H530" s="201"/>
      <c r="I530" s="201"/>
      <c r="J530" s="201"/>
    </row>
    <row r="531" spans="1:10">
      <c r="A531" s="1013" t="s">
        <v>3780</v>
      </c>
      <c r="B531" s="1014"/>
      <c r="C531" s="1019"/>
      <c r="D531" s="1019"/>
      <c r="E531" s="1014">
        <v>410132.83</v>
      </c>
      <c r="G531" s="201"/>
      <c r="H531" s="201"/>
      <c r="I531" s="201"/>
      <c r="J531" s="201"/>
    </row>
    <row r="532" spans="1:10">
      <c r="A532" s="1013" t="s">
        <v>3800</v>
      </c>
      <c r="B532" s="1014">
        <v>2106200</v>
      </c>
      <c r="C532" s="1019"/>
      <c r="D532" s="1019"/>
      <c r="E532" s="1019"/>
      <c r="G532" s="201"/>
      <c r="H532" s="201"/>
      <c r="I532" s="201"/>
      <c r="J532" s="201"/>
    </row>
    <row r="533" spans="1:10">
      <c r="A533" s="1013" t="s">
        <v>3780</v>
      </c>
      <c r="B533" s="1014"/>
      <c r="C533" s="1019"/>
      <c r="D533" s="1019"/>
      <c r="E533" s="1014">
        <v>576873.81000000006</v>
      </c>
      <c r="G533" s="201"/>
      <c r="H533" s="201"/>
      <c r="I533" s="201"/>
      <c r="J533" s="201"/>
    </row>
    <row r="534" spans="1:10">
      <c r="A534" s="1013" t="s">
        <v>3780</v>
      </c>
      <c r="B534" s="1014"/>
      <c r="C534" s="1019"/>
      <c r="D534" s="1019"/>
      <c r="E534" s="1014">
        <v>1569943.18</v>
      </c>
      <c r="G534" s="201"/>
      <c r="H534" s="201"/>
      <c r="I534" s="201"/>
      <c r="J534" s="201"/>
    </row>
    <row r="535" spans="1:10">
      <c r="A535" s="1013" t="s">
        <v>3800</v>
      </c>
      <c r="B535" s="1014">
        <v>7528924.7999999998</v>
      </c>
      <c r="C535" s="1019"/>
      <c r="D535" s="1019"/>
      <c r="E535" s="1014"/>
      <c r="G535" s="201"/>
      <c r="H535" s="201"/>
      <c r="I535" s="201"/>
      <c r="J535" s="201"/>
    </row>
    <row r="536" spans="1:10">
      <c r="A536" s="1013" t="s">
        <v>3780</v>
      </c>
      <c r="B536" s="1014"/>
      <c r="C536" s="1019"/>
      <c r="D536" s="1019"/>
      <c r="E536" s="1014">
        <v>32533.96</v>
      </c>
      <c r="G536" s="201"/>
      <c r="H536" s="201"/>
      <c r="I536" s="201"/>
      <c r="J536" s="201"/>
    </row>
    <row r="537" spans="1:10">
      <c r="A537" s="1013" t="s">
        <v>3780</v>
      </c>
      <c r="B537" s="1014"/>
      <c r="C537" s="1019"/>
      <c r="D537" s="1019"/>
      <c r="E537" s="1014">
        <v>42210.67</v>
      </c>
      <c r="G537" s="201"/>
      <c r="H537" s="201"/>
      <c r="I537" s="201"/>
      <c r="J537" s="201"/>
    </row>
    <row r="538" spans="1:10">
      <c r="A538" s="1013" t="s">
        <v>3780</v>
      </c>
      <c r="B538" s="1014"/>
      <c r="C538" s="1019"/>
      <c r="D538" s="1019"/>
      <c r="E538" s="1014">
        <v>5317.61</v>
      </c>
      <c r="G538" s="201"/>
      <c r="H538" s="201"/>
      <c r="I538" s="201"/>
      <c r="J538" s="201"/>
    </row>
    <row r="539" spans="1:10">
      <c r="A539" s="1013" t="s">
        <v>3780</v>
      </c>
      <c r="B539" s="1014"/>
      <c r="C539" s="1019"/>
      <c r="D539" s="1019"/>
      <c r="E539" s="1014">
        <v>266873.09999999998</v>
      </c>
      <c r="G539" s="201"/>
      <c r="H539" s="201"/>
      <c r="I539" s="201"/>
      <c r="J539" s="201"/>
    </row>
    <row r="540" spans="1:10" ht="15" customHeight="1">
      <c r="A540" s="1013" t="s">
        <v>3800</v>
      </c>
      <c r="B540" s="1014">
        <v>214000</v>
      </c>
      <c r="C540" s="1019"/>
      <c r="D540" s="1019"/>
      <c r="E540" s="1014"/>
      <c r="G540" s="201"/>
      <c r="H540" s="201"/>
      <c r="I540" s="201"/>
      <c r="J540" s="201"/>
    </row>
    <row r="541" spans="1:10">
      <c r="A541" s="1013" t="s">
        <v>3780</v>
      </c>
      <c r="B541" s="1014"/>
      <c r="C541" s="1019"/>
      <c r="D541" s="1019"/>
      <c r="E541" s="1014">
        <v>1044519.31</v>
      </c>
      <c r="G541" s="201"/>
      <c r="H541" s="201"/>
      <c r="I541" s="201"/>
      <c r="J541" s="201"/>
    </row>
    <row r="542" spans="1:10">
      <c r="A542" s="1013" t="s">
        <v>3780</v>
      </c>
      <c r="B542" s="1014"/>
      <c r="C542" s="1019"/>
      <c r="D542" s="1019"/>
      <c r="E542" s="1014">
        <v>320720</v>
      </c>
      <c r="G542" s="201"/>
      <c r="H542" s="201"/>
      <c r="I542" s="201"/>
      <c r="J542" s="201"/>
    </row>
    <row r="543" spans="1:10">
      <c r="A543" s="1013" t="s">
        <v>3780</v>
      </c>
      <c r="B543" s="1014"/>
      <c r="C543" s="1019"/>
      <c r="D543" s="1019"/>
      <c r="E543" s="1014">
        <v>732463.69</v>
      </c>
      <c r="G543" s="201"/>
      <c r="H543" s="201"/>
      <c r="I543" s="201"/>
      <c r="J543" s="201"/>
    </row>
    <row r="544" spans="1:10" s="359" customFormat="1">
      <c r="A544" s="1037" t="s">
        <v>3781</v>
      </c>
      <c r="B544" s="1038">
        <v>55559211.909999996</v>
      </c>
      <c r="C544" s="1019"/>
      <c r="D544" s="1019"/>
      <c r="E544" s="1019"/>
      <c r="G544" s="900"/>
      <c r="H544" s="900"/>
      <c r="I544" s="900"/>
      <c r="J544" s="900"/>
    </row>
    <row r="545" spans="1:10" s="359" customFormat="1">
      <c r="A545" s="1037" t="s">
        <v>3794</v>
      </c>
      <c r="B545" s="1038">
        <v>204810.36</v>
      </c>
      <c r="C545" s="1019"/>
      <c r="D545" s="1019"/>
      <c r="E545" s="1019"/>
      <c r="G545" s="900"/>
      <c r="H545" s="900"/>
      <c r="I545" s="900"/>
      <c r="J545" s="900"/>
    </row>
    <row r="546" spans="1:10" s="359" customFormat="1">
      <c r="A546" s="1037" t="s">
        <v>3782</v>
      </c>
      <c r="B546" s="1019"/>
      <c r="C546" s="1019"/>
      <c r="D546" s="1019"/>
      <c r="E546" s="1038">
        <v>6158296.04</v>
      </c>
      <c r="G546" s="900"/>
      <c r="H546" s="900"/>
      <c r="I546" s="900"/>
      <c r="J546" s="900"/>
    </row>
    <row r="547" spans="1:10" s="359" customFormat="1">
      <c r="A547" s="1037" t="s">
        <v>3794</v>
      </c>
      <c r="B547" s="1038">
        <v>1439206.68</v>
      </c>
      <c r="C547" s="1019"/>
      <c r="D547" s="1019"/>
      <c r="E547" s="1019"/>
      <c r="G547" s="900"/>
      <c r="H547" s="900"/>
      <c r="I547" s="900"/>
      <c r="J547" s="900"/>
    </row>
    <row r="548" spans="1:10" s="359" customFormat="1">
      <c r="A548" s="1037" t="s">
        <v>3782</v>
      </c>
      <c r="B548" s="1019"/>
      <c r="C548" s="1019"/>
      <c r="D548" s="1019"/>
      <c r="E548" s="1038">
        <v>91493.6</v>
      </c>
      <c r="G548" s="900"/>
      <c r="H548" s="900"/>
      <c r="I548" s="900"/>
      <c r="J548" s="900"/>
    </row>
    <row r="549" spans="1:10" s="359" customFormat="1">
      <c r="A549" s="1037" t="s">
        <v>3783</v>
      </c>
      <c r="B549" s="1038">
        <v>311895.2</v>
      </c>
      <c r="C549" s="1019"/>
      <c r="D549" s="1019"/>
      <c r="E549" s="1019"/>
      <c r="G549" s="900"/>
      <c r="H549" s="900"/>
      <c r="I549" s="900"/>
      <c r="J549" s="900"/>
    </row>
    <row r="550" spans="1:10" s="359" customFormat="1">
      <c r="A550" s="1037" t="s">
        <v>3783</v>
      </c>
      <c r="B550" s="1019"/>
      <c r="C550" s="1019"/>
      <c r="D550" s="1019"/>
      <c r="E550" s="1038">
        <v>54064.4</v>
      </c>
      <c r="G550" s="900"/>
      <c r="H550" s="900"/>
      <c r="I550" s="900"/>
      <c r="J550" s="900"/>
    </row>
    <row r="551" spans="1:10" s="359" customFormat="1">
      <c r="A551" s="1037" t="s">
        <v>3783</v>
      </c>
      <c r="B551" s="1038">
        <v>8064348.4800000004</v>
      </c>
      <c r="C551" s="1019"/>
      <c r="D551" s="1019"/>
      <c r="E551" s="1019"/>
      <c r="G551" s="900"/>
      <c r="H551" s="900"/>
      <c r="I551" s="900"/>
      <c r="J551" s="900"/>
    </row>
    <row r="552" spans="1:10" s="359" customFormat="1">
      <c r="A552" s="1037" t="s">
        <v>3794</v>
      </c>
      <c r="B552" s="1038">
        <v>24121890</v>
      </c>
      <c r="C552" s="1019"/>
      <c r="D552" s="1019"/>
      <c r="E552" s="1019"/>
      <c r="G552" s="900"/>
      <c r="H552" s="900"/>
      <c r="I552" s="900"/>
      <c r="J552" s="900"/>
    </row>
    <row r="553" spans="1:10" s="359" customFormat="1">
      <c r="A553" s="1037" t="s">
        <v>3782</v>
      </c>
      <c r="B553" s="1019"/>
      <c r="C553" s="1019"/>
      <c r="D553" s="1019"/>
      <c r="E553" s="1038">
        <v>1718986.98</v>
      </c>
      <c r="G553" s="900"/>
      <c r="H553" s="900"/>
      <c r="I553" s="900"/>
      <c r="J553" s="900"/>
    </row>
    <row r="554" spans="1:10" s="359" customFormat="1">
      <c r="A554" s="1037" t="s">
        <v>3783</v>
      </c>
      <c r="B554" s="1038">
        <v>599422.55000000005</v>
      </c>
      <c r="C554" s="1019"/>
      <c r="D554" s="1019"/>
      <c r="E554" s="1019"/>
      <c r="G554" s="900"/>
      <c r="H554" s="900"/>
      <c r="I554" s="900"/>
      <c r="J554" s="900"/>
    </row>
    <row r="555" spans="1:10" s="359" customFormat="1">
      <c r="A555" s="1037" t="s">
        <v>3794</v>
      </c>
      <c r="B555" s="1038">
        <v>48215</v>
      </c>
      <c r="C555" s="1019"/>
      <c r="D555" s="1019"/>
      <c r="E555" s="1019"/>
      <c r="G555" s="900"/>
      <c r="H555" s="900"/>
      <c r="I555" s="900"/>
      <c r="J555" s="900"/>
    </row>
    <row r="556" spans="1:10" s="359" customFormat="1">
      <c r="A556" s="1037" t="s">
        <v>3782</v>
      </c>
      <c r="B556" s="1019"/>
      <c r="C556" s="1019"/>
      <c r="D556" s="1019"/>
      <c r="E556" s="1038">
        <v>95000</v>
      </c>
      <c r="G556" s="900"/>
      <c r="H556" s="900"/>
      <c r="I556" s="900"/>
      <c r="J556" s="900"/>
    </row>
    <row r="557" spans="1:10" s="359" customFormat="1">
      <c r="A557" s="1037" t="s">
        <v>3794</v>
      </c>
      <c r="B557" s="1038">
        <v>19163.32</v>
      </c>
      <c r="C557" s="1019"/>
      <c r="D557" s="1019"/>
      <c r="E557" s="1019"/>
      <c r="G557" s="900"/>
      <c r="H557" s="900"/>
      <c r="I557" s="900"/>
      <c r="J557" s="900"/>
    </row>
    <row r="558" spans="1:10" s="359" customFormat="1">
      <c r="A558" s="1037" t="s">
        <v>3782</v>
      </c>
      <c r="B558" s="1019"/>
      <c r="C558" s="1019"/>
      <c r="D558" s="1019"/>
      <c r="E558" s="1038">
        <v>1878472.5</v>
      </c>
      <c r="G558" s="900"/>
      <c r="H558" s="900"/>
      <c r="I558" s="900"/>
      <c r="J558" s="900"/>
    </row>
    <row r="559" spans="1:10" s="359" customFormat="1">
      <c r="A559" s="1037" t="s">
        <v>3782</v>
      </c>
      <c r="B559" s="1019"/>
      <c r="C559" s="1019"/>
      <c r="D559" s="1019"/>
      <c r="E559" s="1038">
        <v>250150</v>
      </c>
      <c r="G559" s="900"/>
      <c r="H559" s="900"/>
      <c r="I559" s="900"/>
      <c r="J559" s="900"/>
    </row>
    <row r="560" spans="1:10" s="359" customFormat="1">
      <c r="A560" s="1037" t="s">
        <v>3794</v>
      </c>
      <c r="B560" s="1038">
        <v>41723.94</v>
      </c>
      <c r="C560" s="1019"/>
      <c r="D560" s="1019"/>
      <c r="E560" s="1019"/>
      <c r="G560" s="900"/>
      <c r="H560" s="900"/>
      <c r="I560" s="900"/>
      <c r="J560" s="900"/>
    </row>
    <row r="561" spans="1:10" s="359" customFormat="1">
      <c r="A561" s="1037" t="s">
        <v>3782</v>
      </c>
      <c r="B561" s="1019"/>
      <c r="C561" s="1019"/>
      <c r="D561" s="1019"/>
      <c r="E561" s="1038">
        <v>149948.38</v>
      </c>
      <c r="G561" s="900"/>
      <c r="H561" s="900"/>
      <c r="I561" s="900"/>
      <c r="J561" s="900"/>
    </row>
    <row r="562" spans="1:10" s="359" customFormat="1">
      <c r="A562" s="1037" t="s">
        <v>3782</v>
      </c>
      <c r="B562" s="1019"/>
      <c r="C562" s="1019"/>
      <c r="D562" s="1019"/>
      <c r="E562" s="1038">
        <v>1055700</v>
      </c>
      <c r="G562" s="900"/>
      <c r="H562" s="900"/>
      <c r="I562" s="900"/>
      <c r="J562" s="900"/>
    </row>
    <row r="563" spans="1:10" s="359" customFormat="1">
      <c r="A563" s="1037" t="s">
        <v>3794</v>
      </c>
      <c r="B563" s="1038">
        <v>1267.6099999999999</v>
      </c>
      <c r="C563" s="1019"/>
      <c r="D563" s="1019"/>
      <c r="E563" s="1019"/>
      <c r="G563" s="900"/>
      <c r="H563" s="900"/>
      <c r="I563" s="900"/>
      <c r="J563" s="900"/>
    </row>
    <row r="564" spans="1:10" s="359" customFormat="1">
      <c r="A564" s="1037" t="s">
        <v>3782</v>
      </c>
      <c r="B564" s="1019"/>
      <c r="C564" s="1019"/>
      <c r="D564" s="1019"/>
      <c r="E564" s="1038">
        <v>734037.5</v>
      </c>
      <c r="G564" s="900"/>
      <c r="H564" s="900"/>
      <c r="I564" s="900"/>
      <c r="J564" s="900"/>
    </row>
    <row r="565" spans="1:10" s="359" customFormat="1">
      <c r="A565" s="1037" t="s">
        <v>3794</v>
      </c>
      <c r="B565" s="1038">
        <v>10460</v>
      </c>
      <c r="C565" s="1019"/>
      <c r="D565" s="1019"/>
      <c r="E565" s="1019"/>
      <c r="G565" s="900"/>
      <c r="H565" s="900"/>
      <c r="I565" s="900"/>
      <c r="J565" s="900"/>
    </row>
    <row r="566" spans="1:10" s="359" customFormat="1">
      <c r="A566" s="1037" t="s">
        <v>3782</v>
      </c>
      <c r="B566" s="1019"/>
      <c r="C566" s="1019"/>
      <c r="D566" s="1019"/>
      <c r="E566" s="1038">
        <v>1098621.18</v>
      </c>
      <c r="G566" s="900"/>
      <c r="H566" s="900"/>
      <c r="I566" s="900"/>
      <c r="J566" s="900"/>
    </row>
    <row r="567" spans="1:10" s="359" customFormat="1">
      <c r="A567" s="1037" t="s">
        <v>3794</v>
      </c>
      <c r="B567" s="1038">
        <v>2980</v>
      </c>
      <c r="C567" s="1019"/>
      <c r="D567" s="1019"/>
      <c r="E567" s="1019"/>
      <c r="G567" s="900"/>
      <c r="H567" s="900"/>
      <c r="I567" s="900"/>
      <c r="J567" s="900"/>
    </row>
    <row r="568" spans="1:10" s="359" customFormat="1">
      <c r="A568" s="1037" t="s">
        <v>3782</v>
      </c>
      <c r="B568" s="1019"/>
      <c r="C568" s="1019"/>
      <c r="D568" s="1019"/>
      <c r="E568" s="1038">
        <v>116295</v>
      </c>
      <c r="G568" s="900"/>
      <c r="H568" s="900"/>
      <c r="I568" s="900"/>
      <c r="J568" s="900"/>
    </row>
    <row r="569" spans="1:10" s="359" customFormat="1">
      <c r="A569" s="982" t="s">
        <v>4005</v>
      </c>
      <c r="B569" s="983">
        <v>5615259.6100000003</v>
      </c>
      <c r="C569" s="1019"/>
      <c r="D569" s="1019"/>
      <c r="E569" s="983">
        <v>12250978.23</v>
      </c>
      <c r="G569" s="900"/>
      <c r="H569" s="900"/>
      <c r="I569" s="900"/>
      <c r="J569" s="900"/>
    </row>
    <row r="570" spans="1:10" s="359" customFormat="1">
      <c r="A570" s="982" t="s">
        <v>4005</v>
      </c>
      <c r="B570" s="203">
        <v>4558316</v>
      </c>
      <c r="C570" s="1019"/>
      <c r="D570" s="1019"/>
      <c r="E570" s="983"/>
      <c r="G570" s="900"/>
      <c r="H570" s="900"/>
      <c r="I570" s="900"/>
      <c r="J570" s="900"/>
    </row>
    <row r="571" spans="1:10" s="359" customFormat="1">
      <c r="A571" s="982" t="s">
        <v>4008</v>
      </c>
      <c r="B571" s="1019"/>
      <c r="C571" s="1019"/>
      <c r="D571" s="1019"/>
      <c r="E571" s="983">
        <v>76199.58</v>
      </c>
      <c r="G571" s="900"/>
      <c r="H571" s="900"/>
      <c r="I571" s="900"/>
      <c r="J571" s="900"/>
    </row>
    <row r="572" spans="1:10" s="359" customFormat="1">
      <c r="A572" s="982" t="s">
        <v>4017</v>
      </c>
      <c r="B572" s="1019"/>
      <c r="C572" s="1019"/>
      <c r="D572" s="1019"/>
      <c r="E572" s="983">
        <v>909538.01</v>
      </c>
      <c r="G572" s="900"/>
      <c r="H572" s="900"/>
      <c r="I572" s="900"/>
      <c r="J572" s="900"/>
    </row>
    <row r="573" spans="1:10" s="359" customFormat="1">
      <c r="A573" s="982" t="s">
        <v>4015</v>
      </c>
      <c r="B573" s="1019"/>
      <c r="C573" s="1019"/>
      <c r="D573" s="1019"/>
      <c r="E573" s="1038"/>
      <c r="G573" s="203"/>
      <c r="H573" s="203"/>
      <c r="I573" s="900"/>
      <c r="J573" s="900"/>
    </row>
    <row r="574" spans="1:10" s="359" customFormat="1">
      <c r="A574" s="982" t="s">
        <v>4007</v>
      </c>
      <c r="B574" s="1019"/>
      <c r="C574" s="1019"/>
      <c r="D574" s="983">
        <v>1102422.95</v>
      </c>
      <c r="E574" s="1038"/>
      <c r="G574" s="900"/>
      <c r="H574" s="900"/>
      <c r="I574" s="900"/>
      <c r="J574" s="900"/>
    </row>
    <row r="575" spans="1:10" s="359" customFormat="1">
      <c r="A575" s="982" t="s">
        <v>4008</v>
      </c>
      <c r="B575" s="1019"/>
      <c r="C575" s="1019"/>
      <c r="D575" s="1019"/>
      <c r="E575" s="983">
        <v>4534235.9000000004</v>
      </c>
      <c r="G575" s="900"/>
      <c r="H575" s="900"/>
      <c r="I575" s="900"/>
      <c r="J575" s="900"/>
    </row>
    <row r="576" spans="1:10">
      <c r="A576" s="982" t="s">
        <v>4014</v>
      </c>
      <c r="B576" s="1019"/>
      <c r="C576" s="1019"/>
      <c r="D576" s="1019">
        <v>8851298.7400000002</v>
      </c>
      <c r="E576" s="1019">
        <v>10377828.440000001</v>
      </c>
      <c r="G576" s="901"/>
      <c r="H576" s="201"/>
      <c r="I576" s="201"/>
      <c r="J576" s="201"/>
    </row>
    <row r="577" spans="1:10">
      <c r="A577" s="982" t="s">
        <v>4007</v>
      </c>
      <c r="B577" s="1019"/>
      <c r="C577" s="1019"/>
      <c r="D577" s="1019">
        <v>1425713.77</v>
      </c>
      <c r="E577" s="1019">
        <v>3137882.66</v>
      </c>
      <c r="G577" s="901"/>
      <c r="H577" s="201"/>
      <c r="I577" s="201"/>
      <c r="J577" s="201"/>
    </row>
    <row r="578" spans="1:10">
      <c r="A578" s="982" t="s">
        <v>4017</v>
      </c>
      <c r="B578" s="1019"/>
      <c r="C578" s="1019"/>
      <c r="D578" s="1019">
        <v>76199.58</v>
      </c>
      <c r="E578" s="1019">
        <v>1939660.62</v>
      </c>
      <c r="G578" s="201"/>
      <c r="H578" s="201"/>
      <c r="I578" s="201"/>
      <c r="J578" s="201"/>
    </row>
    <row r="579" spans="1:10">
      <c r="A579" s="982" t="s">
        <v>4014</v>
      </c>
      <c r="B579" s="1019"/>
      <c r="C579" s="1019"/>
      <c r="D579" s="1019">
        <v>26074182.82</v>
      </c>
      <c r="E579" s="1019">
        <v>425569</v>
      </c>
      <c r="F579" s="215"/>
      <c r="G579" s="901"/>
      <c r="H579" s="201"/>
      <c r="I579" s="201"/>
      <c r="J579" s="201"/>
    </row>
    <row r="580" spans="1:10">
      <c r="A580" s="982"/>
      <c r="B580" s="1019"/>
      <c r="C580" s="1019"/>
      <c r="D580" s="1019"/>
      <c r="E580" s="1019"/>
      <c r="F580" s="215"/>
      <c r="G580" s="901"/>
      <c r="H580" s="201"/>
      <c r="I580" s="201"/>
      <c r="J580" s="201"/>
    </row>
    <row r="581" spans="1:10">
      <c r="A581" s="982"/>
      <c r="B581" s="1019"/>
      <c r="C581" s="1019"/>
      <c r="D581" s="1019"/>
      <c r="E581" s="1019"/>
      <c r="F581" s="215"/>
      <c r="G581" s="1043"/>
      <c r="H581" s="1043"/>
      <c r="I581" s="201"/>
      <c r="J581" s="201"/>
    </row>
    <row r="582" spans="1:10">
      <c r="A582" s="982"/>
      <c r="B582" s="1019"/>
      <c r="C582" s="1019"/>
      <c r="D582" s="1019"/>
      <c r="E582" s="1019"/>
      <c r="F582" s="215"/>
      <c r="G582" s="901"/>
      <c r="H582" s="901"/>
      <c r="I582" s="201"/>
      <c r="J582" s="201"/>
    </row>
    <row r="583" spans="1:10">
      <c r="A583" s="982"/>
      <c r="B583" s="1019"/>
      <c r="C583" s="1019"/>
      <c r="D583" s="1019"/>
      <c r="E583" s="1019"/>
      <c r="F583" s="215"/>
      <c r="G583" s="901"/>
      <c r="H583" s="201"/>
      <c r="I583" s="201"/>
      <c r="J583" s="201"/>
    </row>
    <row r="584" spans="1:10">
      <c r="A584" s="1019" t="s">
        <v>3764</v>
      </c>
      <c r="B584" s="1019">
        <f>SUM(B516:B582)</f>
        <v>154061649.48000002</v>
      </c>
      <c r="C584" s="1019">
        <f t="shared" ref="C584" si="10">SUM(C516:C582)</f>
        <v>0</v>
      </c>
      <c r="D584" s="1019">
        <f>SUM(D516:D582)</f>
        <v>37529817.859999999</v>
      </c>
      <c r="E584" s="1019">
        <f>SUM(E516:E582)</f>
        <v>64421744.639999993</v>
      </c>
      <c r="G584" s="1043"/>
      <c r="H584" s="1043"/>
      <c r="I584" s="201"/>
      <c r="J584" s="201"/>
    </row>
    <row r="585" spans="1:10">
      <c r="G585" s="201"/>
      <c r="H585" s="201"/>
      <c r="I585" s="201"/>
      <c r="J585" s="201"/>
    </row>
    <row r="586" spans="1:10" ht="15" customHeight="1">
      <c r="G586" s="201"/>
      <c r="H586" s="201"/>
      <c r="I586" s="201"/>
      <c r="J586" s="201"/>
    </row>
    <row r="587" spans="1:10">
      <c r="A587" s="1514" t="s">
        <v>1448</v>
      </c>
      <c r="B587" s="1515"/>
      <c r="C587" s="1516"/>
      <c r="E587" s="889"/>
      <c r="F587" s="889"/>
      <c r="G587" s="201"/>
      <c r="H587" s="201"/>
      <c r="I587" s="201"/>
      <c r="J587" s="201"/>
    </row>
    <row r="588" spans="1:10">
      <c r="A588" s="1534" t="s">
        <v>3808</v>
      </c>
      <c r="B588" s="1535"/>
      <c r="C588" s="1536"/>
      <c r="E588" s="889"/>
      <c r="F588" s="889"/>
      <c r="G588" s="201"/>
      <c r="H588" s="201"/>
      <c r="I588" s="201"/>
      <c r="J588" s="201"/>
    </row>
    <row r="589" spans="1:10">
      <c r="A589" s="890" t="s">
        <v>3785</v>
      </c>
      <c r="B589" s="858" t="s">
        <v>1027</v>
      </c>
      <c r="C589" s="858" t="s">
        <v>3710</v>
      </c>
      <c r="E589" s="889"/>
      <c r="G589" s="201"/>
      <c r="H589" s="201"/>
      <c r="I589" s="201"/>
      <c r="J589" s="201"/>
    </row>
    <row r="590" spans="1:10">
      <c r="A590" s="1013" t="s">
        <v>3786</v>
      </c>
      <c r="B590" s="1014">
        <v>19889784.899999999</v>
      </c>
      <c r="C590" s="1021"/>
    </row>
    <row r="591" spans="1:10">
      <c r="A591" s="1013" t="s">
        <v>3787</v>
      </c>
      <c r="B591" s="1021"/>
      <c r="C591" s="1014">
        <v>183820.69</v>
      </c>
    </row>
    <row r="592" spans="1:10">
      <c r="A592" s="1013" t="s">
        <v>3786</v>
      </c>
      <c r="B592" s="1014">
        <v>47.76</v>
      </c>
      <c r="C592" s="1022"/>
      <c r="G592" s="215"/>
      <c r="H592" s="215"/>
    </row>
    <row r="593" spans="1:8">
      <c r="A593" s="1013" t="s">
        <v>3786</v>
      </c>
      <c r="B593" s="1014">
        <v>233.56</v>
      </c>
      <c r="C593" s="1022"/>
      <c r="H593" s="215"/>
    </row>
    <row r="594" spans="1:8">
      <c r="A594" s="1013" t="s">
        <v>3786</v>
      </c>
      <c r="B594" s="1014">
        <v>251091.86</v>
      </c>
      <c r="C594" s="1021"/>
      <c r="H594" s="215"/>
    </row>
    <row r="595" spans="1:8">
      <c r="A595" s="1013" t="s">
        <v>3787</v>
      </c>
      <c r="B595" s="1014">
        <v>0.01</v>
      </c>
      <c r="C595" s="1021"/>
      <c r="H595" s="215"/>
    </row>
    <row r="596" spans="1:8">
      <c r="A596" s="1013" t="s">
        <v>3786</v>
      </c>
      <c r="B596" s="1014">
        <v>3460174.73</v>
      </c>
      <c r="C596" s="1021"/>
    </row>
    <row r="597" spans="1:8">
      <c r="A597" s="1013" t="s">
        <v>3787</v>
      </c>
      <c r="B597" s="1014">
        <v>294357.05</v>
      </c>
      <c r="C597" s="1021"/>
    </row>
    <row r="598" spans="1:8">
      <c r="A598" s="1013" t="s">
        <v>3786</v>
      </c>
      <c r="B598" s="1014">
        <v>187.01</v>
      </c>
      <c r="C598" s="1021"/>
    </row>
    <row r="599" spans="1:8">
      <c r="A599" s="1013" t="s">
        <v>3787</v>
      </c>
      <c r="B599" s="1014">
        <v>0.18</v>
      </c>
      <c r="C599" s="1021"/>
    </row>
    <row r="600" spans="1:8">
      <c r="A600" s="1013" t="s">
        <v>3786</v>
      </c>
      <c r="B600" s="1014">
        <v>16003.3</v>
      </c>
      <c r="C600" s="1021"/>
    </row>
    <row r="601" spans="1:8">
      <c r="A601" s="1013" t="s">
        <v>3787</v>
      </c>
      <c r="B601" s="1014">
        <v>0.01</v>
      </c>
      <c r="C601" s="1021"/>
    </row>
    <row r="602" spans="1:8">
      <c r="A602" s="1013" t="s">
        <v>3786</v>
      </c>
      <c r="B602" s="1014">
        <v>152017.54</v>
      </c>
      <c r="C602" s="1021"/>
    </row>
    <row r="603" spans="1:8">
      <c r="A603" s="1013" t="s">
        <v>3787</v>
      </c>
      <c r="B603" s="1021"/>
      <c r="C603" s="1014">
        <v>0.01</v>
      </c>
    </row>
    <row r="604" spans="1:8">
      <c r="A604" s="1013" t="s">
        <v>3786</v>
      </c>
      <c r="B604" s="1014">
        <v>1634130.77</v>
      </c>
      <c r="C604" s="1021"/>
    </row>
    <row r="605" spans="1:8">
      <c r="A605" s="1013" t="s">
        <v>3787</v>
      </c>
      <c r="B605" s="1014">
        <v>4486.7700000000004</v>
      </c>
      <c r="C605" s="1021"/>
    </row>
    <row r="606" spans="1:8">
      <c r="A606" s="1013" t="s">
        <v>3786</v>
      </c>
      <c r="B606" s="1014">
        <v>575587.24</v>
      </c>
      <c r="C606" s="1021"/>
    </row>
    <row r="607" spans="1:8">
      <c r="A607" s="1013" t="s">
        <v>3787</v>
      </c>
      <c r="B607" s="1014">
        <v>166000</v>
      </c>
      <c r="C607" s="1022"/>
    </row>
    <row r="608" spans="1:8">
      <c r="A608" s="1013" t="s">
        <v>3786</v>
      </c>
      <c r="B608" s="1014">
        <v>589411.02</v>
      </c>
      <c r="C608" s="1021"/>
    </row>
    <row r="609" spans="1:5">
      <c r="A609" s="1013" t="s">
        <v>3787</v>
      </c>
      <c r="B609" s="1014">
        <v>18041.75</v>
      </c>
      <c r="C609" s="1021"/>
    </row>
    <row r="610" spans="1:5">
      <c r="A610" s="1013" t="s">
        <v>3786</v>
      </c>
      <c r="B610" s="1014">
        <v>84502.1</v>
      </c>
      <c r="C610" s="1021"/>
    </row>
    <row r="611" spans="1:5">
      <c r="A611" s="1013" t="s">
        <v>3787</v>
      </c>
      <c r="B611" s="1014"/>
      <c r="C611" s="1014">
        <v>0.01</v>
      </c>
      <c r="D611" s="215"/>
    </row>
    <row r="612" spans="1:5">
      <c r="A612" s="1013" t="s">
        <v>3786</v>
      </c>
      <c r="B612" s="1014">
        <v>3431.23</v>
      </c>
      <c r="C612" s="1021"/>
      <c r="E612" s="215"/>
    </row>
    <row r="613" spans="1:5">
      <c r="A613" s="1013" t="s">
        <v>3787</v>
      </c>
      <c r="B613" s="1014">
        <v>0.01</v>
      </c>
      <c r="C613" s="1021"/>
    </row>
    <row r="614" spans="1:5">
      <c r="A614" s="1013" t="s">
        <v>3786</v>
      </c>
      <c r="B614" s="1014">
        <v>25212.41</v>
      </c>
      <c r="C614" s="1021"/>
    </row>
    <row r="615" spans="1:5">
      <c r="A615" s="1013" t="s">
        <v>3786</v>
      </c>
      <c r="B615" s="1014">
        <v>2547.9499999999998</v>
      </c>
      <c r="C615" s="1021"/>
    </row>
    <row r="616" spans="1:5">
      <c r="A616" s="1013" t="s">
        <v>3787</v>
      </c>
      <c r="B616" s="1014"/>
      <c r="C616" s="1014">
        <v>0.01</v>
      </c>
    </row>
    <row r="617" spans="1:5">
      <c r="A617" s="1013" t="s">
        <v>3786</v>
      </c>
      <c r="B617" s="1014">
        <v>2477907.73</v>
      </c>
      <c r="C617" s="1021"/>
      <c r="D617" s="215"/>
    </row>
    <row r="618" spans="1:5">
      <c r="A618" s="1013" t="s">
        <v>3787</v>
      </c>
      <c r="B618" s="1014">
        <v>281997.59000000003</v>
      </c>
      <c r="C618" s="1021"/>
    </row>
    <row r="619" spans="1:5">
      <c r="A619" s="1013" t="s">
        <v>3786</v>
      </c>
      <c r="B619" s="1014">
        <v>3084.78</v>
      </c>
      <c r="C619" s="1021"/>
    </row>
    <row r="620" spans="1:5">
      <c r="A620" s="1013" t="s">
        <v>3786</v>
      </c>
      <c r="B620" s="1014">
        <v>1013406.64</v>
      </c>
      <c r="C620" s="1021"/>
    </row>
    <row r="621" spans="1:5">
      <c r="A621" s="1013" t="s">
        <v>3787</v>
      </c>
      <c r="B621" s="1014">
        <v>48186.09</v>
      </c>
      <c r="C621" s="1021"/>
    </row>
    <row r="622" spans="1:5">
      <c r="A622" s="1013" t="s">
        <v>3786</v>
      </c>
      <c r="B622" s="1014">
        <v>87470.28</v>
      </c>
      <c r="C622" s="1021"/>
    </row>
    <row r="623" spans="1:5" ht="15" customHeight="1">
      <c r="A623" s="1013" t="s">
        <v>3788</v>
      </c>
      <c r="B623" s="1014">
        <v>18045226.460000001</v>
      </c>
      <c r="C623" s="1021"/>
    </row>
    <row r="624" spans="1:5">
      <c r="A624" s="1013" t="s">
        <v>3789</v>
      </c>
      <c r="B624" s="1014"/>
      <c r="C624" s="1014">
        <v>9738211.6999999993</v>
      </c>
    </row>
    <row r="625" spans="1:3">
      <c r="A625" s="1013" t="s">
        <v>3788</v>
      </c>
      <c r="B625" s="1014">
        <v>43.14</v>
      </c>
      <c r="C625" s="1021"/>
    </row>
    <row r="626" spans="1:3">
      <c r="A626" s="1013" t="s">
        <v>3788</v>
      </c>
      <c r="B626" s="1014">
        <v>210.96</v>
      </c>
      <c r="C626" s="1021"/>
    </row>
    <row r="627" spans="1:3">
      <c r="A627" s="1013" t="s">
        <v>3788</v>
      </c>
      <c r="B627" s="1014">
        <v>226792.64</v>
      </c>
      <c r="C627" s="1021"/>
    </row>
    <row r="628" spans="1:3">
      <c r="A628" s="1013" t="s">
        <v>3789</v>
      </c>
      <c r="B628" s="1014"/>
      <c r="C628" s="1014">
        <v>422381.86</v>
      </c>
    </row>
    <row r="629" spans="1:3">
      <c r="A629" s="1013" t="s">
        <v>3788</v>
      </c>
      <c r="B629" s="1014">
        <v>3353241.35</v>
      </c>
      <c r="C629" s="1021"/>
    </row>
    <row r="630" spans="1:3">
      <c r="A630" s="1013" t="s">
        <v>3789</v>
      </c>
      <c r="B630" s="1014"/>
      <c r="C630" s="1014">
        <v>363266.31</v>
      </c>
    </row>
    <row r="631" spans="1:3">
      <c r="A631" s="1013" t="s">
        <v>3788</v>
      </c>
      <c r="B631" s="1014">
        <v>168.91</v>
      </c>
      <c r="C631" s="1014"/>
    </row>
    <row r="632" spans="1:3">
      <c r="A632" s="1013" t="s">
        <v>3789</v>
      </c>
      <c r="B632" s="1014"/>
      <c r="C632" s="1014">
        <v>0.18</v>
      </c>
    </row>
    <row r="633" spans="1:3">
      <c r="A633" s="1013" t="s">
        <v>3788</v>
      </c>
      <c r="B633" s="1014">
        <v>14454.6</v>
      </c>
      <c r="C633" s="1014"/>
    </row>
    <row r="634" spans="1:3">
      <c r="A634" s="1013" t="s">
        <v>3789</v>
      </c>
      <c r="B634" s="1014"/>
      <c r="C634" s="1014">
        <v>0.01</v>
      </c>
    </row>
    <row r="635" spans="1:3">
      <c r="A635" s="1013" t="s">
        <v>3788</v>
      </c>
      <c r="B635" s="1014">
        <v>137306.16</v>
      </c>
      <c r="C635" s="1014"/>
    </row>
    <row r="636" spans="1:3">
      <c r="A636" s="1013" t="s">
        <v>3788</v>
      </c>
      <c r="B636" s="1014">
        <v>1506704.91</v>
      </c>
      <c r="C636" s="1014"/>
    </row>
    <row r="637" spans="1:3">
      <c r="A637" s="1013" t="s">
        <v>3789</v>
      </c>
      <c r="B637" s="1014"/>
      <c r="C637" s="1014">
        <v>2113842.59</v>
      </c>
    </row>
    <row r="638" spans="1:3">
      <c r="A638" s="1013" t="s">
        <v>3788</v>
      </c>
      <c r="B638" s="1014">
        <v>480420.25</v>
      </c>
      <c r="C638" s="1014"/>
    </row>
    <row r="639" spans="1:3">
      <c r="A639" s="1013" t="s">
        <v>3789</v>
      </c>
      <c r="B639" s="1014"/>
      <c r="C639" s="1014">
        <v>1549191.84</v>
      </c>
    </row>
    <row r="640" spans="1:3">
      <c r="A640" s="1013" t="s">
        <v>3788</v>
      </c>
      <c r="B640" s="1014">
        <v>641360.89</v>
      </c>
      <c r="C640" s="1014"/>
    </row>
    <row r="641" spans="1:3">
      <c r="A641" s="1013" t="s">
        <v>3789</v>
      </c>
      <c r="B641" s="1014"/>
      <c r="C641" s="1014">
        <v>2230.6999999999998</v>
      </c>
    </row>
    <row r="642" spans="1:3">
      <c r="A642" s="1013" t="s">
        <v>3788</v>
      </c>
      <c r="B642" s="1014">
        <v>76324.47</v>
      </c>
      <c r="C642" s="1014"/>
    </row>
    <row r="643" spans="1:3">
      <c r="A643" s="1013" t="s">
        <v>3789</v>
      </c>
      <c r="B643" s="1014"/>
      <c r="C643" s="1014">
        <v>42210.67</v>
      </c>
    </row>
    <row r="644" spans="1:3">
      <c r="A644" s="1013" t="s">
        <v>3788</v>
      </c>
      <c r="B644" s="1014">
        <v>3099.18</v>
      </c>
      <c r="C644" s="1014"/>
    </row>
    <row r="645" spans="1:3">
      <c r="A645" s="1013" t="s">
        <v>3788</v>
      </c>
      <c r="B645" s="1014">
        <v>22772.5</v>
      </c>
      <c r="C645" s="1014"/>
    </row>
    <row r="646" spans="1:3">
      <c r="A646" s="1013" t="s">
        <v>3789</v>
      </c>
      <c r="B646" s="1014"/>
      <c r="C646" s="1014">
        <v>5317.61</v>
      </c>
    </row>
    <row r="647" spans="1:3">
      <c r="A647" s="1013" t="s">
        <v>3788</v>
      </c>
      <c r="B647" s="1014">
        <v>2301.37</v>
      </c>
      <c r="C647" s="1014"/>
    </row>
    <row r="648" spans="1:3">
      <c r="A648" s="1013" t="s">
        <v>3789</v>
      </c>
      <c r="B648" s="1014"/>
      <c r="C648" s="1014">
        <v>266873.09999999998</v>
      </c>
    </row>
    <row r="649" spans="1:3">
      <c r="A649" s="1013" t="s">
        <v>3788</v>
      </c>
      <c r="B649" s="1014">
        <v>2232088.81</v>
      </c>
      <c r="C649" s="1014"/>
    </row>
    <row r="650" spans="1:3">
      <c r="A650" s="1013" t="s">
        <v>3789</v>
      </c>
      <c r="B650" s="1014"/>
      <c r="C650" s="1014">
        <v>1367095.35</v>
      </c>
    </row>
    <row r="651" spans="1:3">
      <c r="A651" s="1013" t="s">
        <v>3788</v>
      </c>
      <c r="B651" s="1014">
        <v>2786.25</v>
      </c>
      <c r="C651" s="1014"/>
    </row>
    <row r="652" spans="1:3">
      <c r="A652" s="1013" t="s">
        <v>3789</v>
      </c>
      <c r="B652" s="1014"/>
      <c r="C652" s="1014">
        <v>320720</v>
      </c>
    </row>
    <row r="653" spans="1:3">
      <c r="A653" s="1013" t="s">
        <v>3788</v>
      </c>
      <c r="B653" s="1014">
        <v>915335.03</v>
      </c>
      <c r="C653" s="1014"/>
    </row>
    <row r="654" spans="1:3" ht="15" customHeight="1">
      <c r="A654" s="1013" t="s">
        <v>3789</v>
      </c>
      <c r="B654" s="1014"/>
      <c r="C654" s="1014">
        <v>732463.68</v>
      </c>
    </row>
    <row r="655" spans="1:3">
      <c r="A655" s="1013" t="s">
        <v>3788</v>
      </c>
      <c r="B655" s="1014">
        <v>82427.399999999994</v>
      </c>
      <c r="C655" s="1014"/>
    </row>
    <row r="656" spans="1:3">
      <c r="A656" s="1013" t="s">
        <v>3789</v>
      </c>
      <c r="B656" s="1014">
        <v>6115.08</v>
      </c>
      <c r="C656" s="1014"/>
    </row>
    <row r="657" spans="1:3" s="359" customFormat="1">
      <c r="A657" s="1013" t="s">
        <v>3790</v>
      </c>
      <c r="B657" s="1014">
        <v>20114192.850000001</v>
      </c>
      <c r="C657" s="1014"/>
    </row>
    <row r="658" spans="1:3" s="359" customFormat="1">
      <c r="A658" s="1013" t="s">
        <v>3791</v>
      </c>
      <c r="B658" s="1014"/>
      <c r="C658" s="1014">
        <v>4588707.16</v>
      </c>
    </row>
    <row r="659" spans="1:3" s="359" customFormat="1">
      <c r="A659" s="1013" t="s">
        <v>3790</v>
      </c>
      <c r="B659" s="1014">
        <v>47.76</v>
      </c>
      <c r="C659" s="1014"/>
    </row>
    <row r="660" spans="1:3" s="359" customFormat="1">
      <c r="A660" s="1013" t="s">
        <v>3790</v>
      </c>
      <c r="B660" s="1014">
        <v>233.56</v>
      </c>
      <c r="C660" s="1014"/>
    </row>
    <row r="661" spans="1:3" s="359" customFormat="1">
      <c r="A661" s="1013" t="s">
        <v>3790</v>
      </c>
      <c r="B661" s="1014">
        <v>263315.26</v>
      </c>
      <c r="C661" s="1022"/>
    </row>
    <row r="662" spans="1:3" s="359" customFormat="1">
      <c r="A662" s="1013" t="s">
        <v>3791</v>
      </c>
      <c r="B662" s="1014"/>
      <c r="C662" s="1014">
        <v>51006.32</v>
      </c>
    </row>
    <row r="663" spans="1:3" s="359" customFormat="1">
      <c r="A663" s="1013" t="s">
        <v>3790</v>
      </c>
      <c r="B663" s="1014">
        <v>4101170.56</v>
      </c>
      <c r="C663" s="1014"/>
    </row>
    <row r="664" spans="1:3" s="359" customFormat="1">
      <c r="A664" s="1013" t="s">
        <v>3791</v>
      </c>
      <c r="B664" s="1014"/>
      <c r="C664" s="1014">
        <v>401515.53</v>
      </c>
    </row>
    <row r="665" spans="1:3" s="359" customFormat="1">
      <c r="A665" s="1013" t="s">
        <v>3790</v>
      </c>
      <c r="B665" s="1014">
        <v>187.01</v>
      </c>
      <c r="C665" s="1014"/>
    </row>
    <row r="666" spans="1:3" s="359" customFormat="1">
      <c r="A666" s="1013" t="s">
        <v>3791</v>
      </c>
      <c r="B666" s="1014">
        <v>48214.99</v>
      </c>
      <c r="C666" s="1014"/>
    </row>
    <row r="667" spans="1:3" s="359" customFormat="1">
      <c r="A667" s="1013" t="s">
        <v>3790</v>
      </c>
      <c r="B667" s="1014">
        <v>16003.3</v>
      </c>
      <c r="C667" s="1014"/>
    </row>
    <row r="668" spans="1:3" s="359" customFormat="1">
      <c r="A668" s="1013" t="s">
        <v>3791</v>
      </c>
      <c r="B668" s="1014">
        <v>0.01</v>
      </c>
      <c r="C668" s="1014"/>
    </row>
    <row r="669" spans="1:3" s="359" customFormat="1">
      <c r="A669" s="1013" t="s">
        <v>3790</v>
      </c>
      <c r="B669" s="1014">
        <v>151210.69</v>
      </c>
      <c r="C669" s="1014"/>
    </row>
    <row r="670" spans="1:3" s="359" customFormat="1">
      <c r="A670" s="1013" t="s">
        <v>3791</v>
      </c>
      <c r="B670" s="1014"/>
      <c r="C670" s="1014">
        <v>15278.08</v>
      </c>
    </row>
    <row r="671" spans="1:3" s="359" customFormat="1">
      <c r="A671" s="1013" t="s">
        <v>3790</v>
      </c>
      <c r="B671" s="1014">
        <v>1663381.15</v>
      </c>
      <c r="C671" s="1014"/>
    </row>
    <row r="672" spans="1:3" s="359" customFormat="1">
      <c r="A672" s="1013" t="s">
        <v>3791</v>
      </c>
      <c r="B672" s="1014"/>
      <c r="C672" s="1014">
        <v>1316676.6100000001</v>
      </c>
    </row>
    <row r="673" spans="1:3" s="359" customFormat="1">
      <c r="A673" s="1013" t="s">
        <v>3790</v>
      </c>
      <c r="B673" s="1014">
        <v>529523.84</v>
      </c>
      <c r="C673" s="1014"/>
    </row>
    <row r="674" spans="1:3" s="359" customFormat="1">
      <c r="A674" s="1013" t="s">
        <v>3791</v>
      </c>
      <c r="B674" s="1014"/>
      <c r="C674" s="1014">
        <v>224043.7</v>
      </c>
    </row>
    <row r="675" spans="1:3" s="359" customFormat="1">
      <c r="A675" s="1013" t="s">
        <v>3790</v>
      </c>
      <c r="B675" s="1014">
        <v>708791.43</v>
      </c>
      <c r="C675" s="1014"/>
    </row>
    <row r="676" spans="1:3" s="359" customFormat="1">
      <c r="A676" s="1013" t="s">
        <v>3791</v>
      </c>
      <c r="B676" s="1014"/>
      <c r="C676" s="1014">
        <v>85924.72</v>
      </c>
    </row>
    <row r="677" spans="1:3" s="359" customFormat="1">
      <c r="A677" s="1013" t="s">
        <v>3790</v>
      </c>
      <c r="B677" s="1014">
        <v>75535.88</v>
      </c>
      <c r="C677" s="1014"/>
    </row>
    <row r="678" spans="1:3" s="359" customFormat="1">
      <c r="A678" s="1013" t="s">
        <v>3791</v>
      </c>
      <c r="B678" s="1014"/>
      <c r="C678" s="1014">
        <v>102677.68</v>
      </c>
    </row>
    <row r="679" spans="1:3" s="359" customFormat="1">
      <c r="A679" s="1013" t="s">
        <v>3790</v>
      </c>
      <c r="B679" s="1014">
        <v>3431.23</v>
      </c>
      <c r="C679" s="1014"/>
    </row>
    <row r="680" spans="1:3" s="359" customFormat="1">
      <c r="A680" s="1013" t="s">
        <v>3790</v>
      </c>
      <c r="B680" s="1014">
        <v>21363.79</v>
      </c>
      <c r="C680" s="1014"/>
    </row>
    <row r="681" spans="1:3" s="359" customFormat="1">
      <c r="A681" s="1013" t="s">
        <v>3791</v>
      </c>
      <c r="B681" s="1014"/>
      <c r="C681" s="1014">
        <v>375536.77</v>
      </c>
    </row>
    <row r="682" spans="1:3" s="359" customFormat="1">
      <c r="A682" s="1013" t="s">
        <v>3790</v>
      </c>
      <c r="B682" s="1014">
        <v>2547.9499999999998</v>
      </c>
      <c r="C682" s="1014"/>
    </row>
    <row r="683" spans="1:3" s="359" customFormat="1">
      <c r="A683" s="1013" t="s">
        <v>3791</v>
      </c>
      <c r="B683" s="1014"/>
      <c r="C683" s="1014">
        <v>0.01</v>
      </c>
    </row>
    <row r="684" spans="1:3" s="359" customFormat="1">
      <c r="A684" s="1013" t="s">
        <v>3790</v>
      </c>
      <c r="B684" s="1014">
        <v>2483368.83</v>
      </c>
      <c r="C684" s="1014"/>
    </row>
    <row r="685" spans="1:3" s="359" customFormat="1">
      <c r="A685" s="1013" t="s">
        <v>3791</v>
      </c>
      <c r="B685" s="1014"/>
      <c r="C685" s="1014">
        <v>936284.7</v>
      </c>
    </row>
    <row r="686" spans="1:3" s="359" customFormat="1">
      <c r="A686" s="1013" t="s">
        <v>3790</v>
      </c>
      <c r="B686" s="1014">
        <v>3084.77</v>
      </c>
      <c r="C686" s="1014"/>
    </row>
    <row r="687" spans="1:3" s="359" customFormat="1">
      <c r="A687" s="1013" t="s">
        <v>3791</v>
      </c>
      <c r="B687" s="1014">
        <v>0.01</v>
      </c>
      <c r="C687" s="1014"/>
    </row>
    <row r="688" spans="1:3" s="359" customFormat="1">
      <c r="A688" s="1013" t="s">
        <v>3790</v>
      </c>
      <c r="B688" s="1014">
        <v>1012350.41</v>
      </c>
      <c r="C688" s="1014"/>
    </row>
    <row r="689" spans="1:6" s="359" customFormat="1">
      <c r="A689" s="1013" t="s">
        <v>3791</v>
      </c>
      <c r="B689" s="1014"/>
      <c r="C689" s="1014">
        <v>112799.9</v>
      </c>
    </row>
    <row r="690" spans="1:6" s="359" customFormat="1">
      <c r="A690" s="1013" t="s">
        <v>3790</v>
      </c>
      <c r="B690" s="1014">
        <v>91258.91</v>
      </c>
      <c r="C690" s="1014"/>
    </row>
    <row r="691" spans="1:6" s="359" customFormat="1">
      <c r="A691" s="1013" t="s">
        <v>3791</v>
      </c>
      <c r="B691" s="1014">
        <v>8317.6</v>
      </c>
      <c r="C691" s="1014"/>
    </row>
    <row r="692" spans="1:6">
      <c r="A692" s="982" t="s">
        <v>4018</v>
      </c>
      <c r="B692" s="1014">
        <v>29661123.469999999</v>
      </c>
      <c r="C692" s="1014">
        <v>4489673.28</v>
      </c>
      <c r="E692" s="889"/>
      <c r="F692" s="889"/>
    </row>
    <row r="693" spans="1:6">
      <c r="A693" s="1013"/>
      <c r="B693" s="1014"/>
      <c r="C693" s="1014"/>
      <c r="E693" s="215"/>
    </row>
    <row r="694" spans="1:6">
      <c r="A694" s="1013"/>
      <c r="B694" s="1014"/>
      <c r="C694" s="1014"/>
    </row>
    <row r="695" spans="1:6">
      <c r="A695" s="1013"/>
      <c r="B695" s="1014"/>
      <c r="C695" s="1014"/>
    </row>
    <row r="696" spans="1:6">
      <c r="A696" s="1013"/>
      <c r="B696" s="1014"/>
      <c r="C696" s="1014"/>
    </row>
    <row r="697" spans="1:6">
      <c r="A697" s="1013"/>
      <c r="B697" s="1014"/>
      <c r="C697" s="1014"/>
    </row>
    <row r="698" spans="1:6">
      <c r="A698" s="1040"/>
      <c r="B698" s="1021"/>
      <c r="C698" s="1021"/>
    </row>
    <row r="699" spans="1:6" ht="15.75" thickBot="1">
      <c r="A699" s="806" t="s">
        <v>3764</v>
      </c>
      <c r="B699" s="806">
        <f>SUM(B590:B698)</f>
        <v>119787137.89000002</v>
      </c>
      <c r="C699" s="806">
        <f>SUM(C590:C698)</f>
        <v>29807750.779999994</v>
      </c>
    </row>
    <row r="700" spans="1:6" ht="15.75" thickTop="1"/>
    <row r="702" spans="1:6" ht="15.75">
      <c r="A702" s="856" t="s">
        <v>3809</v>
      </c>
      <c r="B702" s="902"/>
    </row>
    <row r="703" spans="1:6">
      <c r="A703" s="837"/>
      <c r="B703" s="1514" t="s">
        <v>3810</v>
      </c>
      <c r="C703" s="1515"/>
      <c r="D703" s="1515"/>
      <c r="E703" s="1516"/>
    </row>
    <row r="704" spans="1:6">
      <c r="A704" s="798"/>
      <c r="B704" s="1534" t="s">
        <v>1543</v>
      </c>
      <c r="C704" s="1535"/>
      <c r="D704" s="1535"/>
      <c r="E704" s="1536"/>
    </row>
    <row r="705" spans="1:5" ht="25.5">
      <c r="A705" s="887" t="s">
        <v>3761</v>
      </c>
      <c r="B705" s="858" t="s">
        <v>3709</v>
      </c>
      <c r="C705" s="858" t="s">
        <v>1302</v>
      </c>
      <c r="D705" s="858" t="s">
        <v>3711</v>
      </c>
      <c r="E705" s="858" t="s">
        <v>3710</v>
      </c>
    </row>
    <row r="706" spans="1:5">
      <c r="A706" s="982" t="s">
        <v>4007</v>
      </c>
      <c r="B706" s="1014"/>
      <c r="C706" s="1019"/>
      <c r="D706" s="983">
        <v>2276000</v>
      </c>
      <c r="E706" s="868"/>
    </row>
    <row r="707" spans="1:5">
      <c r="A707" s="888"/>
      <c r="B707" s="827"/>
      <c r="C707" s="868"/>
      <c r="D707" s="868"/>
      <c r="E707" s="868"/>
    </row>
    <row r="708" spans="1:5">
      <c r="A708" s="801"/>
      <c r="B708" s="868"/>
      <c r="C708" s="868"/>
      <c r="D708" s="868"/>
      <c r="E708" s="868"/>
    </row>
    <row r="709" spans="1:5">
      <c r="A709" s="801"/>
      <c r="B709" s="868"/>
      <c r="C709" s="868"/>
      <c r="D709" s="868"/>
      <c r="E709" s="868"/>
    </row>
    <row r="710" spans="1:5">
      <c r="A710" s="801"/>
      <c r="B710" s="868"/>
      <c r="C710" s="868"/>
      <c r="D710" s="868"/>
      <c r="E710" s="868"/>
    </row>
    <row r="711" spans="1:5" ht="15.75" thickBot="1">
      <c r="A711" s="869" t="s">
        <v>3764</v>
      </c>
      <c r="B711" s="869">
        <f>SUM(B706:B710)</f>
        <v>0</v>
      </c>
      <c r="C711" s="869">
        <f>SUM(C706:C706)</f>
        <v>0</v>
      </c>
      <c r="D711" s="869">
        <f>SUM(D706:D706)</f>
        <v>2276000</v>
      </c>
      <c r="E711" s="869">
        <f>SUM(E706:E706)</f>
        <v>0</v>
      </c>
    </row>
    <row r="712" spans="1:5" ht="15.75" thickTop="1"/>
    <row r="714" spans="1:5">
      <c r="A714" s="1514" t="s">
        <v>3810</v>
      </c>
      <c r="B714" s="1515"/>
      <c r="C714" s="1516"/>
      <c r="E714" s="889"/>
    </row>
    <row r="715" spans="1:5">
      <c r="A715" s="1534" t="s">
        <v>1543</v>
      </c>
      <c r="B715" s="1535"/>
      <c r="C715" s="1536"/>
      <c r="E715" s="889"/>
    </row>
    <row r="716" spans="1:5">
      <c r="A716" s="890" t="s">
        <v>3785</v>
      </c>
      <c r="B716" s="858" t="s">
        <v>1027</v>
      </c>
      <c r="C716" s="858" t="s">
        <v>3710</v>
      </c>
      <c r="E716" s="889"/>
    </row>
    <row r="717" spans="1:5">
      <c r="A717" s="1013" t="s">
        <v>3786</v>
      </c>
      <c r="B717" s="1014">
        <v>547702.9</v>
      </c>
      <c r="C717" s="1021"/>
    </row>
    <row r="718" spans="1:5">
      <c r="A718" s="1013" t="s">
        <v>3788</v>
      </c>
      <c r="B718" s="1014">
        <v>494699.4</v>
      </c>
      <c r="C718" s="1021"/>
    </row>
    <row r="719" spans="1:5">
      <c r="A719" s="1013" t="s">
        <v>3790</v>
      </c>
      <c r="B719" s="1014">
        <v>547702.9</v>
      </c>
      <c r="C719" s="1021"/>
    </row>
    <row r="720" spans="1:5">
      <c r="A720" s="982" t="s">
        <v>4006</v>
      </c>
      <c r="B720" s="983">
        <v>553418.63</v>
      </c>
      <c r="C720" s="1021"/>
    </row>
    <row r="721" spans="1:5">
      <c r="A721" s="982" t="s">
        <v>4011</v>
      </c>
      <c r="B721" s="983">
        <v>52223.29</v>
      </c>
      <c r="C721" s="1021"/>
      <c r="E721" s="215"/>
    </row>
    <row r="722" spans="1:5" ht="15.75" thickBot="1">
      <c r="A722" s="806" t="s">
        <v>3764</v>
      </c>
      <c r="B722" s="806">
        <f>SUM(B717:B721)</f>
        <v>2195747.12</v>
      </c>
      <c r="C722" s="806">
        <f>SUM(C717:C721)</f>
        <v>0</v>
      </c>
    </row>
    <row r="723" spans="1:5" ht="15.75" thickTop="1"/>
    <row r="726" spans="1:5" ht="15.75">
      <c r="A726" s="903" t="s">
        <v>1566</v>
      </c>
      <c r="B726" s="904"/>
      <c r="C726" s="771"/>
      <c r="D726" s="771"/>
      <c r="E726" s="771"/>
    </row>
    <row r="727" spans="1:5">
      <c r="A727" s="837"/>
      <c r="B727" s="1519"/>
      <c r="C727" s="1520"/>
      <c r="D727" s="1520"/>
      <c r="E727" s="1521"/>
    </row>
    <row r="728" spans="1:5">
      <c r="A728" s="798"/>
      <c r="B728" s="1522"/>
      <c r="C728" s="1523"/>
      <c r="D728" s="1523"/>
      <c r="E728" s="1524"/>
    </row>
    <row r="729" spans="1:5" ht="25.5">
      <c r="A729" s="887" t="s">
        <v>3761</v>
      </c>
      <c r="B729" s="858" t="s">
        <v>3709</v>
      </c>
      <c r="C729" s="858" t="s">
        <v>1302</v>
      </c>
      <c r="D729" s="858" t="s">
        <v>3711</v>
      </c>
      <c r="E729" s="858" t="s">
        <v>3710</v>
      </c>
    </row>
    <row r="730" spans="1:5">
      <c r="A730" s="1013" t="s">
        <v>3811</v>
      </c>
      <c r="B730" s="1014">
        <v>6500000</v>
      </c>
      <c r="C730" s="868"/>
      <c r="D730" s="868"/>
      <c r="E730" s="805"/>
    </row>
    <row r="731" spans="1:5">
      <c r="A731" s="801"/>
      <c r="B731" s="886"/>
      <c r="C731" s="868"/>
      <c r="D731" s="868"/>
      <c r="E731" s="805"/>
    </row>
    <row r="732" spans="1:5">
      <c r="A732" s="801"/>
      <c r="B732" s="886"/>
      <c r="C732" s="868"/>
      <c r="D732" s="868"/>
      <c r="E732" s="805"/>
    </row>
    <row r="733" spans="1:5" ht="15.75" thickBot="1">
      <c r="A733" s="869" t="s">
        <v>3764</v>
      </c>
      <c r="B733" s="869">
        <f>SUM(B730:B732)</f>
        <v>6500000</v>
      </c>
      <c r="C733" s="869">
        <f t="shared" ref="C733:E733" si="11">SUM(C730:C732)</f>
        <v>0</v>
      </c>
      <c r="D733" s="869">
        <f t="shared" si="11"/>
        <v>0</v>
      </c>
      <c r="E733" s="869">
        <f t="shared" si="11"/>
        <v>0</v>
      </c>
    </row>
    <row r="734" spans="1:5" ht="15.75" thickTop="1"/>
    <row r="736" spans="1:5">
      <c r="A736" s="1519"/>
      <c r="B736" s="1520"/>
      <c r="C736" s="1521"/>
      <c r="E736" s="889"/>
    </row>
    <row r="737" spans="1:9">
      <c r="A737" s="1522"/>
      <c r="B737" s="1523"/>
      <c r="C737" s="1524"/>
      <c r="E737" s="889"/>
    </row>
    <row r="738" spans="1:9" ht="15" customHeight="1">
      <c r="A738" s="905" t="s">
        <v>3812</v>
      </c>
      <c r="B738" s="906"/>
      <c r="C738" s="359"/>
    </row>
    <row r="739" spans="1:9">
      <c r="A739" s="837"/>
      <c r="B739" s="1537" t="s">
        <v>1579</v>
      </c>
      <c r="C739" s="1538"/>
      <c r="D739" s="1538"/>
      <c r="E739" s="1539"/>
      <c r="F739" s="1552"/>
      <c r="G739" s="1553"/>
      <c r="H739" s="1553"/>
      <c r="I739" s="1554"/>
    </row>
    <row r="740" spans="1:9">
      <c r="A740" s="798"/>
      <c r="B740" s="1546" t="s">
        <v>3813</v>
      </c>
      <c r="C740" s="1547"/>
      <c r="D740" s="1547"/>
      <c r="E740" s="1548"/>
      <c r="F740" s="1555" t="s">
        <v>3814</v>
      </c>
      <c r="G740" s="1556"/>
      <c r="H740" s="1556"/>
      <c r="I740" s="1557"/>
    </row>
    <row r="741" spans="1:9" ht="25.5">
      <c r="A741" s="858" t="s">
        <v>3761</v>
      </c>
      <c r="B741" s="858" t="s">
        <v>3709</v>
      </c>
      <c r="C741" s="858" t="s">
        <v>1302</v>
      </c>
      <c r="D741" s="858" t="s">
        <v>3711</v>
      </c>
      <c r="E741" s="907" t="s">
        <v>3710</v>
      </c>
      <c r="F741" s="908" t="s">
        <v>3709</v>
      </c>
      <c r="G741" s="909" t="s">
        <v>1302</v>
      </c>
      <c r="H741" s="909" t="s">
        <v>3711</v>
      </c>
      <c r="I741" s="909" t="s">
        <v>3710</v>
      </c>
    </row>
    <row r="742" spans="1:9">
      <c r="A742" s="1013" t="s">
        <v>3815</v>
      </c>
      <c r="B742" s="1014">
        <v>36881253.869999997</v>
      </c>
      <c r="C742" s="1025"/>
      <c r="D742" s="1025"/>
      <c r="E742" s="1025"/>
      <c r="F742" s="910"/>
      <c r="G742" s="910"/>
      <c r="H742" s="910"/>
      <c r="I742" s="910"/>
    </row>
    <row r="743" spans="1:9">
      <c r="A743" s="1013" t="s">
        <v>3816</v>
      </c>
      <c r="B743" s="1025"/>
      <c r="C743" s="1025"/>
      <c r="D743" s="1025"/>
      <c r="E743" s="1014">
        <v>115007404.37</v>
      </c>
      <c r="F743" s="910"/>
      <c r="G743" s="910"/>
      <c r="H743" s="910"/>
      <c r="I743" s="910"/>
    </row>
    <row r="744" spans="1:9">
      <c r="A744" s="1013" t="s">
        <v>3804</v>
      </c>
      <c r="B744" s="1025"/>
      <c r="C744" s="1025"/>
      <c r="D744" s="1025"/>
      <c r="E744" s="1014">
        <v>527.52</v>
      </c>
      <c r="F744" s="910"/>
      <c r="G744" s="910"/>
      <c r="H744" s="910"/>
      <c r="I744" s="910"/>
    </row>
    <row r="745" spans="1:9">
      <c r="A745" s="1013" t="s">
        <v>3804</v>
      </c>
      <c r="B745" s="1022"/>
      <c r="C745" s="1025"/>
      <c r="D745" s="1014">
        <v>4392768</v>
      </c>
      <c r="E745" s="1025"/>
      <c r="F745" s="910"/>
      <c r="G745" s="910"/>
      <c r="H745" s="910"/>
      <c r="I745" s="910"/>
    </row>
    <row r="746" spans="1:9">
      <c r="A746" s="1013" t="s">
        <v>3816</v>
      </c>
      <c r="B746" s="1025"/>
      <c r="C746" s="1025"/>
      <c r="D746" s="1025"/>
      <c r="E746" s="1014">
        <v>152695706.50999999</v>
      </c>
      <c r="F746" s="910"/>
      <c r="G746" s="910"/>
      <c r="H746" s="910"/>
      <c r="I746" s="910"/>
    </row>
    <row r="747" spans="1:9">
      <c r="A747" s="1013" t="s">
        <v>3817</v>
      </c>
      <c r="B747" s="1014">
        <v>8645017.3599999994</v>
      </c>
      <c r="C747" s="1025"/>
      <c r="D747" s="1025"/>
      <c r="E747" s="1025"/>
      <c r="F747" s="910"/>
      <c r="G747" s="910"/>
      <c r="H747" s="910"/>
      <c r="I747" s="910"/>
    </row>
    <row r="748" spans="1:9">
      <c r="A748" s="1013" t="s">
        <v>3818</v>
      </c>
      <c r="B748" s="1025"/>
      <c r="C748" s="1025"/>
      <c r="D748" s="1025"/>
      <c r="E748" s="1014">
        <v>6056400</v>
      </c>
      <c r="F748" s="910"/>
      <c r="G748" s="910"/>
      <c r="H748" s="910"/>
      <c r="I748" s="910"/>
    </row>
    <row r="749" spans="1:9">
      <c r="A749" s="1037" t="s">
        <v>3819</v>
      </c>
      <c r="B749" s="1038">
        <v>165701354.19</v>
      </c>
      <c r="C749" s="1025"/>
      <c r="D749" s="1025"/>
      <c r="E749" s="1025"/>
      <c r="F749" s="910"/>
      <c r="G749" s="910"/>
      <c r="H749" s="910"/>
      <c r="I749" s="910"/>
    </row>
    <row r="750" spans="1:9" ht="15" customHeight="1">
      <c r="A750" s="982" t="s">
        <v>4019</v>
      </c>
      <c r="B750" s="1022"/>
      <c r="C750" s="1044"/>
      <c r="D750" s="983">
        <v>0.01</v>
      </c>
      <c r="E750" s="983">
        <v>0.01</v>
      </c>
      <c r="F750" s="910"/>
      <c r="G750" s="910"/>
      <c r="H750" s="910"/>
      <c r="I750" s="910"/>
    </row>
    <row r="751" spans="1:9">
      <c r="A751" s="982" t="s">
        <v>4016</v>
      </c>
      <c r="B751" s="1022"/>
      <c r="C751" s="1044"/>
      <c r="D751" s="983">
        <v>14551800</v>
      </c>
      <c r="E751" s="983">
        <v>39525025.5</v>
      </c>
      <c r="F751" s="910"/>
      <c r="G751" s="910"/>
      <c r="H751" s="910"/>
      <c r="I751" s="910"/>
    </row>
    <row r="752" spans="1:9">
      <c r="A752" s="982" t="s">
        <v>4016</v>
      </c>
      <c r="B752" s="1022"/>
      <c r="C752" s="1045"/>
      <c r="D752" s="983">
        <v>25244100</v>
      </c>
      <c r="E752" s="1022"/>
      <c r="F752" s="910"/>
      <c r="G752" s="910"/>
      <c r="H752" s="910"/>
      <c r="I752" s="910"/>
    </row>
    <row r="753" spans="1:10">
      <c r="A753" s="982" t="s">
        <v>4020</v>
      </c>
      <c r="B753" s="983">
        <v>91682190.879999995</v>
      </c>
      <c r="C753" s="1025"/>
      <c r="D753" s="1025"/>
      <c r="E753" s="1025"/>
      <c r="F753" s="910"/>
      <c r="G753" s="910"/>
      <c r="H753" s="910"/>
      <c r="I753" s="910"/>
    </row>
    <row r="754" spans="1:10">
      <c r="A754" s="1025"/>
      <c r="B754" s="1025"/>
      <c r="C754" s="1025"/>
      <c r="D754" s="1025"/>
      <c r="E754" s="1025"/>
      <c r="F754" s="910"/>
      <c r="G754" s="910"/>
      <c r="H754" s="910"/>
      <c r="I754" s="910"/>
    </row>
    <row r="755" spans="1:10">
      <c r="A755" s="892"/>
      <c r="B755" s="897"/>
      <c r="C755" s="897"/>
      <c r="D755" s="897"/>
      <c r="E755" s="897"/>
      <c r="F755" s="910"/>
      <c r="G755" s="910"/>
      <c r="H755" s="910"/>
      <c r="I755" s="910"/>
    </row>
    <row r="756" spans="1:10">
      <c r="A756" s="868" t="s">
        <v>3764</v>
      </c>
      <c r="B756" s="868">
        <f>SUM(B742:B755)</f>
        <v>302909816.29999995</v>
      </c>
      <c r="C756" s="868">
        <f t="shared" ref="C756:I756" si="12">SUM(C742:C755)</f>
        <v>0</v>
      </c>
      <c r="D756" s="868">
        <f>SUM(D742:D755)</f>
        <v>44188668.009999998</v>
      </c>
      <c r="E756" s="868">
        <f t="shared" si="12"/>
        <v>313285063.90999997</v>
      </c>
      <c r="F756" s="910">
        <f t="shared" si="12"/>
        <v>0</v>
      </c>
      <c r="G756" s="910">
        <f t="shared" si="12"/>
        <v>0</v>
      </c>
      <c r="H756" s="910">
        <f t="shared" si="12"/>
        <v>0</v>
      </c>
      <c r="I756" s="910">
        <f t="shared" si="12"/>
        <v>0</v>
      </c>
      <c r="J756" s="889"/>
    </row>
    <row r="757" spans="1:10">
      <c r="D757" s="889"/>
      <c r="E757" s="889"/>
    </row>
    <row r="758" spans="1:10">
      <c r="D758" s="889"/>
      <c r="E758" s="889"/>
    </row>
    <row r="759" spans="1:10" ht="15" customHeight="1">
      <c r="A759" s="1537" t="s">
        <v>1579</v>
      </c>
      <c r="B759" s="1538"/>
      <c r="C759" s="1538"/>
      <c r="D759" s="1558"/>
      <c r="E759" s="1560"/>
    </row>
    <row r="760" spans="1:10">
      <c r="A760" s="1546" t="s">
        <v>3813</v>
      </c>
      <c r="B760" s="1547"/>
      <c r="C760" s="1547"/>
      <c r="D760" s="1549" t="s">
        <v>3820</v>
      </c>
      <c r="E760" s="1551"/>
    </row>
    <row r="761" spans="1:10">
      <c r="A761" s="890" t="s">
        <v>3785</v>
      </c>
      <c r="B761" s="858" t="s">
        <v>1027</v>
      </c>
      <c r="C761" s="858" t="s">
        <v>3710</v>
      </c>
      <c r="D761" s="858" t="s">
        <v>1027</v>
      </c>
      <c r="E761" s="858" t="s">
        <v>3710</v>
      </c>
    </row>
    <row r="762" spans="1:10">
      <c r="A762" s="1013" t="s">
        <v>3821</v>
      </c>
      <c r="B762" s="1014">
        <v>84694350.129999995</v>
      </c>
      <c r="C762" s="1021"/>
      <c r="D762" s="1036"/>
      <c r="E762" s="1021"/>
    </row>
    <row r="763" spans="1:10">
      <c r="A763" s="1013" t="s">
        <v>3822</v>
      </c>
      <c r="B763" s="1021"/>
      <c r="C763" s="1014">
        <v>385388.39</v>
      </c>
      <c r="D763" s="1021"/>
      <c r="E763" s="1021"/>
    </row>
    <row r="764" spans="1:10">
      <c r="A764" s="1013" t="s">
        <v>3822</v>
      </c>
      <c r="B764" s="1014">
        <v>531894.71</v>
      </c>
      <c r="C764" s="1021"/>
      <c r="D764" s="1021"/>
      <c r="E764" s="1021"/>
    </row>
    <row r="765" spans="1:10">
      <c r="A765" s="1013" t="s">
        <v>3821</v>
      </c>
      <c r="B765" s="1014">
        <v>137001759.03</v>
      </c>
      <c r="C765" s="1021"/>
      <c r="D765" s="1021"/>
      <c r="E765" s="1021"/>
    </row>
    <row r="766" spans="1:10">
      <c r="A766" s="1013" t="s">
        <v>3821</v>
      </c>
      <c r="B766" s="1021"/>
      <c r="C766" s="1034">
        <v>20414.28</v>
      </c>
      <c r="D766" s="1021"/>
      <c r="E766" s="1021"/>
    </row>
    <row r="767" spans="1:10">
      <c r="A767" s="1013" t="s">
        <v>3818</v>
      </c>
      <c r="B767" s="1014">
        <v>10300584.619999999</v>
      </c>
      <c r="C767" s="1021"/>
      <c r="D767" s="1021"/>
      <c r="E767" s="1021"/>
    </row>
    <row r="768" spans="1:10">
      <c r="A768" s="1013" t="s">
        <v>3823</v>
      </c>
      <c r="B768" s="1014">
        <v>75379322.849999994</v>
      </c>
      <c r="C768" s="1021"/>
      <c r="D768" s="1021"/>
      <c r="E768" s="1021"/>
    </row>
    <row r="769" spans="1:9">
      <c r="A769" s="1013" t="s">
        <v>3823</v>
      </c>
      <c r="B769" s="1021"/>
      <c r="C769" s="1014">
        <v>1</v>
      </c>
      <c r="D769" s="1021"/>
      <c r="E769" s="1021"/>
    </row>
    <row r="770" spans="1:9">
      <c r="A770" s="1013" t="s">
        <v>3823</v>
      </c>
      <c r="B770" s="1014">
        <v>184829136.75</v>
      </c>
      <c r="C770" s="1021"/>
      <c r="D770" s="1021"/>
      <c r="E770" s="1021"/>
    </row>
    <row r="771" spans="1:9">
      <c r="A771" s="1013" t="s">
        <v>3823</v>
      </c>
      <c r="B771" s="1014">
        <v>1</v>
      </c>
      <c r="C771" s="1021"/>
      <c r="D771" s="1021"/>
      <c r="E771" s="1021"/>
    </row>
    <row r="772" spans="1:9">
      <c r="A772" s="982" t="s">
        <v>4019</v>
      </c>
      <c r="B772" s="1021">
        <v>227052897.66</v>
      </c>
      <c r="C772" s="983">
        <v>670.91</v>
      </c>
      <c r="D772" s="1021"/>
      <c r="E772" s="1021"/>
    </row>
    <row r="773" spans="1:9">
      <c r="A773" s="982" t="s">
        <v>4016</v>
      </c>
      <c r="B773" s="983"/>
      <c r="C773" s="983">
        <v>39525025.5</v>
      </c>
      <c r="D773" s="1021"/>
      <c r="E773" s="1021"/>
    </row>
    <row r="774" spans="1:9">
      <c r="A774" s="1021"/>
      <c r="B774" s="1021"/>
      <c r="C774" s="1021"/>
      <c r="D774" s="1021"/>
      <c r="E774" s="1021"/>
    </row>
    <row r="775" spans="1:9">
      <c r="A775" s="899"/>
      <c r="B775" s="899"/>
      <c r="C775" s="899"/>
      <c r="D775" s="899"/>
      <c r="E775" s="899"/>
    </row>
    <row r="776" spans="1:9">
      <c r="A776" s="899"/>
      <c r="B776" s="899"/>
      <c r="C776" s="899"/>
      <c r="D776" s="899"/>
      <c r="E776" s="899"/>
    </row>
    <row r="777" spans="1:9">
      <c r="A777" s="801"/>
      <c r="B777" s="886"/>
      <c r="C777" s="886"/>
      <c r="D777" s="805"/>
      <c r="E777" s="805"/>
    </row>
    <row r="778" spans="1:9" ht="15.75" thickBot="1">
      <c r="A778" s="806" t="s">
        <v>3764</v>
      </c>
      <c r="B778" s="806">
        <f>SUM(B762:B777)</f>
        <v>719789946.75</v>
      </c>
      <c r="C778" s="806">
        <f>SUM(C762:C777)</f>
        <v>39931500.079999998</v>
      </c>
      <c r="D778" s="806">
        <f>SUM(D762:D777)</f>
        <v>0</v>
      </c>
      <c r="E778" s="868">
        <f>SUM(E762:E777)</f>
        <v>0</v>
      </c>
    </row>
    <row r="779" spans="1:9" ht="15.75" thickTop="1"/>
    <row r="782" spans="1:9" s="359" customFormat="1" ht="15.75">
      <c r="A782" s="905" t="s">
        <v>3824</v>
      </c>
    </row>
    <row r="784" spans="1:9" ht="15" customHeight="1">
      <c r="A784" s="837"/>
      <c r="B784" s="1537" t="s">
        <v>3825</v>
      </c>
      <c r="C784" s="1538"/>
      <c r="D784" s="1538"/>
      <c r="E784" s="1539"/>
      <c r="F784" s="1558" t="s">
        <v>3826</v>
      </c>
      <c r="G784" s="1559"/>
      <c r="H784" s="1559"/>
      <c r="I784" s="1560"/>
    </row>
    <row r="785" spans="1:9">
      <c r="A785" s="798"/>
      <c r="B785" s="1546" t="s">
        <v>3827</v>
      </c>
      <c r="C785" s="1547"/>
      <c r="D785" s="1547"/>
      <c r="E785" s="1548"/>
      <c r="F785" s="1549" t="s">
        <v>3828</v>
      </c>
      <c r="G785" s="1550"/>
      <c r="H785" s="1550"/>
      <c r="I785" s="1551"/>
    </row>
    <row r="786" spans="1:9" ht="25.5">
      <c r="A786" s="858" t="s">
        <v>3761</v>
      </c>
      <c r="B786" s="858" t="s">
        <v>3709</v>
      </c>
      <c r="C786" s="858" t="s">
        <v>1302</v>
      </c>
      <c r="D786" s="858" t="s">
        <v>3711</v>
      </c>
      <c r="E786" s="907" t="s">
        <v>3710</v>
      </c>
      <c r="F786" s="911" t="s">
        <v>3709</v>
      </c>
      <c r="G786" s="858" t="s">
        <v>1302</v>
      </c>
      <c r="H786" s="858" t="s">
        <v>3711</v>
      </c>
      <c r="I786" s="858" t="s">
        <v>3710</v>
      </c>
    </row>
    <row r="787" spans="1:9">
      <c r="A787" s="1013" t="s">
        <v>3768</v>
      </c>
      <c r="B787" s="1014">
        <v>254919996.05000001</v>
      </c>
      <c r="C787" s="1033"/>
      <c r="D787" s="1025"/>
      <c r="E787" s="1033"/>
      <c r="F787" s="1021"/>
      <c r="G787" s="1021"/>
      <c r="H787" s="1021"/>
      <c r="I787" s="1021"/>
    </row>
    <row r="788" spans="1:9">
      <c r="A788" s="1013" t="s">
        <v>3829</v>
      </c>
      <c r="B788" s="1014">
        <v>25444710</v>
      </c>
      <c r="C788" s="1033"/>
      <c r="D788" s="1025"/>
      <c r="E788" s="1033"/>
      <c r="F788" s="1021"/>
      <c r="G788" s="1021"/>
      <c r="H788" s="1021"/>
      <c r="I788" s="1021"/>
    </row>
    <row r="789" spans="1:9">
      <c r="A789" s="1013" t="s">
        <v>3830</v>
      </c>
      <c r="B789" s="1014">
        <v>14431324.449999999</v>
      </c>
      <c r="C789" s="1033"/>
      <c r="D789" s="1025"/>
      <c r="E789" s="1033"/>
      <c r="F789" s="1021"/>
      <c r="G789" s="1021"/>
      <c r="H789" s="1021"/>
      <c r="I789" s="1021"/>
    </row>
    <row r="790" spans="1:9" s="771" customFormat="1">
      <c r="A790" s="1013" t="s">
        <v>3804</v>
      </c>
      <c r="B790" s="1014"/>
      <c r="C790" s="1033"/>
      <c r="D790" s="1025"/>
      <c r="E790" s="1033"/>
      <c r="F790" s="1014">
        <v>42098822.100000001</v>
      </c>
      <c r="G790" s="1021"/>
      <c r="H790" s="1021"/>
      <c r="I790" s="1021"/>
    </row>
    <row r="791" spans="1:9" s="771" customFormat="1">
      <c r="A791" s="1013" t="s">
        <v>3804</v>
      </c>
      <c r="B791" s="1014"/>
      <c r="C791" s="1033"/>
      <c r="D791" s="1025"/>
      <c r="E791" s="1033"/>
      <c r="F791" s="1021"/>
      <c r="G791" s="1021"/>
      <c r="H791" s="1021"/>
      <c r="I791" s="1014">
        <v>15783039.25</v>
      </c>
    </row>
    <row r="792" spans="1:9" s="771" customFormat="1">
      <c r="A792" s="1013" t="s">
        <v>3804</v>
      </c>
      <c r="B792" s="1014"/>
      <c r="C792" s="1033"/>
      <c r="D792" s="1025"/>
      <c r="E792" s="1033"/>
      <c r="F792" s="1014">
        <v>2126.25</v>
      </c>
      <c r="G792" s="1021"/>
      <c r="H792" s="1021"/>
      <c r="I792" s="1021"/>
    </row>
    <row r="793" spans="1:9" s="771" customFormat="1">
      <c r="A793" s="1013" t="s">
        <v>3831</v>
      </c>
      <c r="B793" s="1034">
        <v>694673492.08000004</v>
      </c>
      <c r="C793" s="1033"/>
      <c r="D793" s="1025"/>
      <c r="E793" s="1033"/>
      <c r="F793" s="1014"/>
      <c r="G793" s="1021"/>
      <c r="H793" s="1021"/>
      <c r="I793" s="1021"/>
    </row>
    <row r="794" spans="1:9" s="771" customFormat="1">
      <c r="A794" s="1013" t="s">
        <v>3817</v>
      </c>
      <c r="B794" s="1014"/>
      <c r="C794" s="1033"/>
      <c r="D794" s="1025"/>
      <c r="E794" s="1033"/>
      <c r="F794" s="1014">
        <v>47000</v>
      </c>
      <c r="G794" s="1021"/>
      <c r="H794" s="1021"/>
      <c r="I794" s="1021"/>
    </row>
    <row r="795" spans="1:9" s="771" customFormat="1">
      <c r="A795" s="1013" t="s">
        <v>3822</v>
      </c>
      <c r="B795" s="1014"/>
      <c r="C795" s="1033"/>
      <c r="D795" s="1025"/>
      <c r="E795" s="1014"/>
      <c r="F795" s="1014"/>
      <c r="G795" s="1021"/>
      <c r="H795" s="1021"/>
      <c r="I795" s="1014">
        <v>2516646.64</v>
      </c>
    </row>
    <row r="796" spans="1:9" s="771" customFormat="1">
      <c r="A796" s="1013" t="s">
        <v>3819</v>
      </c>
      <c r="B796" s="1022"/>
      <c r="C796" s="1033"/>
      <c r="D796" s="1025"/>
      <c r="E796" s="1033"/>
      <c r="F796" s="1014">
        <v>64532003.590000004</v>
      </c>
      <c r="G796" s="1022"/>
      <c r="H796" s="1022"/>
      <c r="I796" s="1022"/>
    </row>
    <row r="797" spans="1:9" s="771" customFormat="1">
      <c r="A797" s="1013" t="s">
        <v>3832</v>
      </c>
      <c r="B797" s="1014">
        <v>654757392.69000006</v>
      </c>
      <c r="C797" s="1033"/>
      <c r="D797" s="1033"/>
      <c r="E797" s="1033"/>
      <c r="F797" s="1033"/>
      <c r="G797" s="1033"/>
      <c r="H797" s="1033"/>
      <c r="I797" s="1033"/>
    </row>
    <row r="798" spans="1:9">
      <c r="A798" s="982" t="s">
        <v>4021</v>
      </c>
      <c r="B798" s="983">
        <v>417861127.56999999</v>
      </c>
      <c r="C798" s="983"/>
      <c r="D798" s="1033"/>
      <c r="E798" s="1022"/>
      <c r="F798" s="1033"/>
      <c r="G798" s="1033"/>
      <c r="H798" s="1033"/>
      <c r="I798" s="1033"/>
    </row>
    <row r="799" spans="1:9">
      <c r="A799" s="982" t="s">
        <v>4015</v>
      </c>
      <c r="B799" s="983"/>
      <c r="C799" s="1022"/>
      <c r="D799" s="1033"/>
      <c r="E799" s="983">
        <v>25698817.219999999</v>
      </c>
      <c r="F799" s="1033"/>
      <c r="G799" s="1033"/>
      <c r="H799" s="1033"/>
      <c r="I799" s="1033"/>
    </row>
    <row r="800" spans="1:9">
      <c r="A800" s="982" t="s">
        <v>4020</v>
      </c>
      <c r="B800" s="1033"/>
      <c r="C800" s="1033"/>
      <c r="D800" s="1033"/>
      <c r="E800" s="1033"/>
      <c r="F800" s="983">
        <v>34345987.020000003</v>
      </c>
      <c r="G800" s="1033"/>
      <c r="H800" s="1033"/>
      <c r="I800" s="983">
        <v>47000</v>
      </c>
    </row>
    <row r="801" spans="1:9">
      <c r="A801" s="982" t="s">
        <v>4015</v>
      </c>
      <c r="B801" s="1033"/>
      <c r="C801" s="1033"/>
      <c r="D801" s="1033"/>
      <c r="E801" s="1033"/>
      <c r="F801" s="1033"/>
      <c r="G801" s="1033"/>
      <c r="H801" s="1033"/>
      <c r="I801" s="983">
        <v>47000</v>
      </c>
    </row>
    <row r="802" spans="1:9">
      <c r="A802" s="1033"/>
      <c r="B802" s="1033"/>
      <c r="C802" s="1033"/>
      <c r="D802" s="1033"/>
      <c r="E802" s="1033"/>
      <c r="F802" s="1033"/>
      <c r="G802" s="1033"/>
      <c r="H802" s="1033"/>
      <c r="I802" s="1033"/>
    </row>
    <row r="803" spans="1:9">
      <c r="A803" s="815"/>
      <c r="B803" s="815"/>
      <c r="C803" s="815"/>
      <c r="D803" s="815"/>
      <c r="E803" s="815"/>
      <c r="F803" s="815"/>
      <c r="G803" s="815"/>
      <c r="H803" s="815"/>
      <c r="I803" s="815"/>
    </row>
    <row r="804" spans="1:9" ht="15" customHeight="1" thickBot="1">
      <c r="A804" s="806" t="s">
        <v>3764</v>
      </c>
      <c r="B804" s="869">
        <f>SUM(B787:B803)</f>
        <v>2062088042.8399999</v>
      </c>
      <c r="C804" s="869">
        <f t="shared" ref="C804:H804" si="13">SUM(C787:C803)</f>
        <v>0</v>
      </c>
      <c r="D804" s="869">
        <f t="shared" si="13"/>
        <v>0</v>
      </c>
      <c r="E804" s="869">
        <f>SUM(E787:E803)</f>
        <v>25698817.219999999</v>
      </c>
      <c r="F804" s="869">
        <f t="shared" si="13"/>
        <v>141025938.96000001</v>
      </c>
      <c r="G804" s="869">
        <f t="shared" si="13"/>
        <v>0</v>
      </c>
      <c r="H804" s="869">
        <f t="shared" si="13"/>
        <v>0</v>
      </c>
      <c r="I804" s="869">
        <f>SUM(I787:I803)</f>
        <v>18393685.890000001</v>
      </c>
    </row>
    <row r="805" spans="1:9" ht="15.75" thickTop="1">
      <c r="D805" s="889"/>
      <c r="E805" s="889"/>
    </row>
    <row r="808" spans="1:9">
      <c r="E808" s="266"/>
    </row>
    <row r="810" spans="1:9" s="771" customFormat="1" ht="15.75">
      <c r="A810" s="903" t="s">
        <v>3735</v>
      </c>
    </row>
    <row r="812" spans="1:9" ht="25.5">
      <c r="A812" s="858" t="s">
        <v>3761</v>
      </c>
      <c r="B812" s="858" t="s">
        <v>3709</v>
      </c>
      <c r="C812" s="858" t="s">
        <v>1302</v>
      </c>
      <c r="D812" s="858" t="s">
        <v>3711</v>
      </c>
      <c r="E812" s="907" t="s">
        <v>3710</v>
      </c>
    </row>
    <row r="813" spans="1:9">
      <c r="A813" s="826" t="s">
        <v>3829</v>
      </c>
      <c r="B813" s="886"/>
      <c r="C813" s="805"/>
      <c r="D813" s="805"/>
      <c r="E813" s="827">
        <v>25444710</v>
      </c>
    </row>
    <row r="814" spans="1:9">
      <c r="A814" s="868" t="s">
        <v>3764</v>
      </c>
      <c r="B814" s="868">
        <f>SUM(B813:B813)</f>
        <v>0</v>
      </c>
      <c r="C814" s="805"/>
      <c r="D814" s="805"/>
      <c r="E814" s="868">
        <f>SUM(E813:E813)</f>
        <v>25444710</v>
      </c>
    </row>
    <row r="816" spans="1:9">
      <c r="C816" s="215"/>
      <c r="E816" s="215"/>
    </row>
    <row r="817" spans="5:5">
      <c r="E817" s="201"/>
    </row>
    <row r="842" ht="15" customHeight="1"/>
    <row r="899" ht="15" customHeight="1"/>
    <row r="930" ht="15" customHeight="1"/>
    <row r="1034" ht="15" customHeight="1"/>
    <row r="1220" ht="15" customHeight="1"/>
    <row r="1292" ht="15" customHeight="1"/>
    <row r="1337" ht="15" customHeight="1"/>
  </sheetData>
  <mergeCells count="80">
    <mergeCell ref="B704:E704"/>
    <mergeCell ref="B785:E785"/>
    <mergeCell ref="F785:I785"/>
    <mergeCell ref="F739:I739"/>
    <mergeCell ref="B740:E740"/>
    <mergeCell ref="F740:I740"/>
    <mergeCell ref="A760:C760"/>
    <mergeCell ref="D760:E760"/>
    <mergeCell ref="B784:E784"/>
    <mergeCell ref="F784:I784"/>
    <mergeCell ref="A759:C759"/>
    <mergeCell ref="D759:E759"/>
    <mergeCell ref="B727:E727"/>
    <mergeCell ref="B728:E728"/>
    <mergeCell ref="A736:C736"/>
    <mergeCell ref="A737:C737"/>
    <mergeCell ref="A498:C498"/>
    <mergeCell ref="B514:E514"/>
    <mergeCell ref="A587:C587"/>
    <mergeCell ref="A588:C588"/>
    <mergeCell ref="B703:E703"/>
    <mergeCell ref="B739:E739"/>
    <mergeCell ref="A714:C714"/>
    <mergeCell ref="A715:C715"/>
    <mergeCell ref="A367:C367"/>
    <mergeCell ref="B383:E383"/>
    <mergeCell ref="A412:C412"/>
    <mergeCell ref="A368:C368"/>
    <mergeCell ref="B384:E384"/>
    <mergeCell ref="B432:E432"/>
    <mergeCell ref="A451:C451"/>
    <mergeCell ref="B474:E474"/>
    <mergeCell ref="A497:C497"/>
    <mergeCell ref="B513:E513"/>
    <mergeCell ref="A413:C413"/>
    <mergeCell ref="B433:E433"/>
    <mergeCell ref="A452:C452"/>
    <mergeCell ref="B475:E475"/>
    <mergeCell ref="A320:C320"/>
    <mergeCell ref="A321:C321"/>
    <mergeCell ref="B337:E337"/>
    <mergeCell ref="B338:E338"/>
    <mergeCell ref="A228:C228"/>
    <mergeCell ref="A229:C229"/>
    <mergeCell ref="B289:E289"/>
    <mergeCell ref="B290:E290"/>
    <mergeCell ref="B158:E158"/>
    <mergeCell ref="A179:C179"/>
    <mergeCell ref="A180:C180"/>
    <mergeCell ref="B203:E203"/>
    <mergeCell ref="B204:E204"/>
    <mergeCell ref="V8:W8"/>
    <mergeCell ref="A96:C96"/>
    <mergeCell ref="A97:C97"/>
    <mergeCell ref="B157:E157"/>
    <mergeCell ref="M6:M7"/>
    <mergeCell ref="O6:O7"/>
    <mergeCell ref="P6:P7"/>
    <mergeCell ref="Q6:Q7"/>
    <mergeCell ref="R6:R7"/>
    <mergeCell ref="K6:K7"/>
    <mergeCell ref="L6:L7"/>
    <mergeCell ref="J6:J7"/>
    <mergeCell ref="S6:S7"/>
    <mergeCell ref="A3:T3"/>
    <mergeCell ref="A4:S4"/>
    <mergeCell ref="A5:A7"/>
    <mergeCell ref="B5:F5"/>
    <mergeCell ref="G5:M5"/>
    <mergeCell ref="N5:N7"/>
    <mergeCell ref="O5:S5"/>
    <mergeCell ref="T5:T7"/>
    <mergeCell ref="B6:B7"/>
    <mergeCell ref="C6:C7"/>
    <mergeCell ref="D6:D7"/>
    <mergeCell ref="E6:E7"/>
    <mergeCell ref="F6:F7"/>
    <mergeCell ref="G6:G7"/>
    <mergeCell ref="H6:H7"/>
    <mergeCell ref="I6:I7"/>
  </mergeCells>
  <hyperlinks>
    <hyperlink ref="U53" location="'Informe Notas Est. Financ. '!A2326" display="Informe Notas Est. Financ. '!A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858"/>
  <sheetViews>
    <sheetView workbookViewId="0">
      <selection activeCell="D15" sqref="D15"/>
    </sheetView>
  </sheetViews>
  <sheetFormatPr baseColWidth="10" defaultRowHeight="11.25"/>
  <cols>
    <col min="1" max="1" width="10.28515625" style="204" customWidth="1"/>
    <col min="2" max="2" width="24.7109375" style="202" customWidth="1"/>
    <col min="3" max="3" width="48.140625" style="202" customWidth="1"/>
    <col min="4" max="4" width="23.28515625" style="203" bestFit="1" customWidth="1"/>
    <col min="5" max="6" width="21.28515625" style="203" bestFit="1" customWidth="1"/>
    <col min="7" max="7" width="23.28515625" style="203" bestFit="1"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c r="C1" s="1029"/>
    </row>
    <row r="3" spans="1:9" ht="16.5">
      <c r="B3" s="1563" t="s">
        <v>2766</v>
      </c>
      <c r="C3" s="1564"/>
      <c r="D3" s="1564"/>
      <c r="E3" s="1564"/>
      <c r="F3" s="1564"/>
      <c r="G3" s="1564"/>
    </row>
    <row r="4" spans="1:9" ht="16.5">
      <c r="B4" s="1565" t="s">
        <v>1047</v>
      </c>
      <c r="C4" s="1566"/>
      <c r="D4" s="1566"/>
      <c r="E4" s="1566"/>
      <c r="F4" s="1566"/>
      <c r="G4" s="1566"/>
    </row>
    <row r="5" spans="1:9" ht="16.5">
      <c r="B5" s="1563" t="s">
        <v>3919</v>
      </c>
      <c r="C5" s="1564"/>
      <c r="D5" s="1564"/>
      <c r="E5" s="1564"/>
      <c r="F5" s="1564"/>
      <c r="G5" s="1564"/>
    </row>
    <row r="6" spans="1:9" ht="16.5">
      <c r="A6" s="972"/>
      <c r="B6" s="1561" t="s">
        <v>3681</v>
      </c>
      <c r="C6" s="1562" t="s">
        <v>3682</v>
      </c>
      <c r="D6" s="1562"/>
      <c r="E6" s="1562"/>
      <c r="F6" s="1562"/>
      <c r="G6" s="1562"/>
    </row>
    <row r="7" spans="1:9" ht="16.5">
      <c r="A7" s="972"/>
      <c r="B7" s="1567" t="s">
        <v>3683</v>
      </c>
      <c r="C7" s="1568" t="s">
        <v>3682</v>
      </c>
      <c r="D7" s="1568"/>
      <c r="E7" s="1568"/>
      <c r="F7" s="1568"/>
      <c r="G7" s="1568"/>
    </row>
    <row r="8" spans="1:9" ht="16.5">
      <c r="A8" s="972"/>
      <c r="B8" s="1561" t="s">
        <v>3920</v>
      </c>
      <c r="C8" s="1562"/>
      <c r="D8" s="1562"/>
      <c r="E8" s="1562"/>
      <c r="F8" s="1562"/>
      <c r="G8" s="1562"/>
    </row>
    <row r="9" spans="1:9" ht="24.75" customHeight="1">
      <c r="A9" s="973" t="s">
        <v>3684</v>
      </c>
      <c r="B9" s="973" t="s">
        <v>3685</v>
      </c>
      <c r="C9" s="974" t="s">
        <v>1049</v>
      </c>
      <c r="D9" s="975" t="s">
        <v>1050</v>
      </c>
      <c r="E9" s="976" t="s">
        <v>1051</v>
      </c>
      <c r="F9" s="976" t="s">
        <v>1052</v>
      </c>
      <c r="G9" s="976" t="s">
        <v>1054</v>
      </c>
    </row>
    <row r="10" spans="1:9" s="981" customFormat="1">
      <c r="A10" s="977">
        <v>1.3</v>
      </c>
      <c r="B10" s="978" t="s">
        <v>1055</v>
      </c>
      <c r="C10" s="978" t="s">
        <v>1056</v>
      </c>
      <c r="D10" s="979">
        <v>202088700343.73001</v>
      </c>
      <c r="E10" s="979">
        <v>14058142533.6</v>
      </c>
      <c r="F10" s="979">
        <v>11089067779.49</v>
      </c>
      <c r="G10" s="979">
        <v>205057775097.84</v>
      </c>
      <c r="H10" s="980"/>
      <c r="I10" s="980"/>
    </row>
    <row r="11" spans="1:9" s="981" customFormat="1">
      <c r="A11" s="977">
        <v>1.3</v>
      </c>
      <c r="B11" s="982" t="s">
        <v>1057</v>
      </c>
      <c r="C11" s="982" t="s">
        <v>1058</v>
      </c>
      <c r="D11" s="983">
        <v>76522559593.929993</v>
      </c>
      <c r="E11" s="983">
        <v>12652299126.950001</v>
      </c>
      <c r="F11" s="983">
        <v>9596411535.1599998</v>
      </c>
      <c r="G11" s="983">
        <v>79578447185.720001</v>
      </c>
      <c r="H11" s="980"/>
      <c r="I11" s="980"/>
    </row>
    <row r="12" spans="1:9" s="981" customFormat="1">
      <c r="A12" s="977">
        <v>1.3</v>
      </c>
      <c r="B12" s="982" t="s">
        <v>1059</v>
      </c>
      <c r="C12" s="982" t="s">
        <v>1060</v>
      </c>
      <c r="D12" s="983">
        <v>19781948256</v>
      </c>
      <c r="E12" s="983">
        <v>0</v>
      </c>
      <c r="F12" s="983">
        <v>0</v>
      </c>
      <c r="G12" s="983">
        <v>19781948256</v>
      </c>
      <c r="H12" s="980"/>
      <c r="I12" s="980"/>
    </row>
    <row r="13" spans="1:9" s="981" customFormat="1">
      <c r="A13" s="977">
        <v>1.3</v>
      </c>
      <c r="B13" s="982" t="s">
        <v>1061</v>
      </c>
      <c r="C13" s="982" t="s">
        <v>1062</v>
      </c>
      <c r="D13" s="983">
        <v>19781948256</v>
      </c>
      <c r="E13" s="983">
        <v>0</v>
      </c>
      <c r="F13" s="983">
        <v>0</v>
      </c>
      <c r="G13" s="983">
        <v>19781948256</v>
      </c>
      <c r="H13" s="980"/>
      <c r="I13" s="980"/>
    </row>
    <row r="14" spans="1:9" s="981" customFormat="1">
      <c r="A14" s="977">
        <v>1.3</v>
      </c>
      <c r="B14" s="982" t="s">
        <v>1063</v>
      </c>
      <c r="C14" s="982" t="s">
        <v>1064</v>
      </c>
      <c r="D14" s="983">
        <v>19331948256</v>
      </c>
      <c r="E14" s="983">
        <v>0</v>
      </c>
      <c r="F14" s="983">
        <v>0</v>
      </c>
      <c r="G14" s="983">
        <v>19331948256</v>
      </c>
      <c r="H14" s="980"/>
      <c r="I14" s="980"/>
    </row>
    <row r="15" spans="1:9" s="981" customFormat="1">
      <c r="A15" s="977">
        <v>1.3</v>
      </c>
      <c r="B15" s="982" t="s">
        <v>1065</v>
      </c>
      <c r="C15" s="982" t="s">
        <v>1066</v>
      </c>
      <c r="D15" s="983">
        <v>19331948256</v>
      </c>
      <c r="E15" s="983">
        <v>0</v>
      </c>
      <c r="F15" s="983">
        <v>0</v>
      </c>
      <c r="G15" s="983">
        <v>19331948256</v>
      </c>
      <c r="H15" s="980"/>
      <c r="I15" s="980"/>
    </row>
    <row r="16" spans="1:9" s="981" customFormat="1">
      <c r="A16" s="977">
        <v>1.3</v>
      </c>
      <c r="B16" s="982" t="s">
        <v>1067</v>
      </c>
      <c r="C16" s="982" t="s">
        <v>1068</v>
      </c>
      <c r="D16" s="983">
        <v>19331948256</v>
      </c>
      <c r="E16" s="983">
        <v>0</v>
      </c>
      <c r="F16" s="983">
        <v>0</v>
      </c>
      <c r="G16" s="983">
        <v>19331948256</v>
      </c>
      <c r="H16" s="980"/>
      <c r="I16" s="980"/>
    </row>
    <row r="17" spans="1:9" s="981" customFormat="1">
      <c r="A17" s="977">
        <v>1.3</v>
      </c>
      <c r="B17" s="982" t="s">
        <v>1069</v>
      </c>
      <c r="C17" s="982" t="s">
        <v>1070</v>
      </c>
      <c r="D17" s="983">
        <v>19331948256</v>
      </c>
      <c r="E17" s="983">
        <v>0</v>
      </c>
      <c r="F17" s="983">
        <v>0</v>
      </c>
      <c r="G17" s="983">
        <v>19331948256</v>
      </c>
      <c r="H17" s="980"/>
      <c r="I17" s="980"/>
    </row>
    <row r="18" spans="1:9" s="981" customFormat="1">
      <c r="A18" s="977">
        <v>1.3</v>
      </c>
      <c r="B18" s="982" t="s">
        <v>1073</v>
      </c>
      <c r="C18" s="982" t="s">
        <v>1074</v>
      </c>
      <c r="D18" s="983">
        <v>450000000</v>
      </c>
      <c r="E18" s="983">
        <v>0</v>
      </c>
      <c r="F18" s="983">
        <v>0</v>
      </c>
      <c r="G18" s="983">
        <v>450000000</v>
      </c>
      <c r="H18" s="980"/>
      <c r="I18" s="980"/>
    </row>
    <row r="19" spans="1:9" s="981" customFormat="1">
      <c r="A19" s="977">
        <v>1.3</v>
      </c>
      <c r="B19" s="982" t="s">
        <v>1075</v>
      </c>
      <c r="C19" s="982" t="s">
        <v>1076</v>
      </c>
      <c r="D19" s="983">
        <v>450000000</v>
      </c>
      <c r="E19" s="983">
        <v>0</v>
      </c>
      <c r="F19" s="983">
        <v>0</v>
      </c>
      <c r="G19" s="983">
        <v>450000000</v>
      </c>
      <c r="H19" s="980"/>
      <c r="I19" s="980"/>
    </row>
    <row r="20" spans="1:9" s="981" customFormat="1">
      <c r="A20" s="977">
        <v>1.3</v>
      </c>
      <c r="B20" s="982" t="s">
        <v>1077</v>
      </c>
      <c r="C20" s="982" t="s">
        <v>1078</v>
      </c>
      <c r="D20" s="983">
        <v>450000000</v>
      </c>
      <c r="E20" s="983">
        <v>0</v>
      </c>
      <c r="F20" s="983">
        <v>0</v>
      </c>
      <c r="G20" s="983">
        <v>450000000</v>
      </c>
      <c r="H20" s="980"/>
      <c r="I20" s="980"/>
    </row>
    <row r="21" spans="1:9" s="981" customFormat="1">
      <c r="A21" s="977">
        <v>1.3</v>
      </c>
      <c r="B21" s="982" t="s">
        <v>1079</v>
      </c>
      <c r="C21" s="982" t="s">
        <v>1078</v>
      </c>
      <c r="D21" s="983">
        <v>450000000</v>
      </c>
      <c r="E21" s="983">
        <v>0</v>
      </c>
      <c r="F21" s="983">
        <v>0</v>
      </c>
      <c r="G21" s="983">
        <v>450000000</v>
      </c>
      <c r="H21" s="980"/>
      <c r="I21" s="980"/>
    </row>
    <row r="22" spans="1:9" s="981" customFormat="1">
      <c r="A22" s="977">
        <v>1.3</v>
      </c>
      <c r="B22" s="982" t="s">
        <v>1088</v>
      </c>
      <c r="C22" s="982" t="s">
        <v>558</v>
      </c>
      <c r="D22" s="983">
        <v>55254102802.690002</v>
      </c>
      <c r="E22" s="983">
        <v>12551385579.42</v>
      </c>
      <c r="F22" s="983">
        <v>9437403042.2800007</v>
      </c>
      <c r="G22" s="983">
        <v>58368085339.830002</v>
      </c>
      <c r="H22" s="980"/>
      <c r="I22" s="980"/>
    </row>
    <row r="23" spans="1:9" s="981" customFormat="1">
      <c r="A23" s="977">
        <v>1.3</v>
      </c>
      <c r="B23" s="982" t="s">
        <v>1089</v>
      </c>
      <c r="C23" s="982" t="s">
        <v>1090</v>
      </c>
      <c r="D23" s="983">
        <v>54835431941.849998</v>
      </c>
      <c r="E23" s="983">
        <v>12547913754.799999</v>
      </c>
      <c r="F23" s="983">
        <v>9413225056.2099991</v>
      </c>
      <c r="G23" s="983">
        <v>57970120640.440002</v>
      </c>
      <c r="H23" s="980"/>
      <c r="I23" s="980"/>
    </row>
    <row r="24" spans="1:9" s="981" customFormat="1">
      <c r="A24" s="977">
        <v>1.3</v>
      </c>
      <c r="B24" s="982" t="s">
        <v>1091</v>
      </c>
      <c r="C24" s="982" t="s">
        <v>1092</v>
      </c>
      <c r="D24" s="983">
        <v>54835431941.849998</v>
      </c>
      <c r="E24" s="983">
        <v>12547913754.799999</v>
      </c>
      <c r="F24" s="983">
        <v>9413225056.2099991</v>
      </c>
      <c r="G24" s="983">
        <v>57970120640.440002</v>
      </c>
      <c r="H24" s="980"/>
      <c r="I24" s="980"/>
    </row>
    <row r="25" spans="1:9" s="981" customFormat="1">
      <c r="A25" s="977">
        <v>1.3</v>
      </c>
      <c r="B25" s="982" t="s">
        <v>1093</v>
      </c>
      <c r="C25" s="982" t="s">
        <v>1094</v>
      </c>
      <c r="D25" s="983">
        <v>54835431941.849998</v>
      </c>
      <c r="E25" s="983">
        <v>12547913754.799999</v>
      </c>
      <c r="F25" s="983">
        <v>9413225056.2099991</v>
      </c>
      <c r="G25" s="983">
        <v>57970120640.440002</v>
      </c>
      <c r="H25" s="980"/>
      <c r="I25" s="980"/>
    </row>
    <row r="26" spans="1:9" s="981" customFormat="1">
      <c r="A26" s="977">
        <v>1.3</v>
      </c>
      <c r="B26" s="982" t="s">
        <v>1095</v>
      </c>
      <c r="C26" s="982" t="s">
        <v>1096</v>
      </c>
      <c r="D26" s="983">
        <v>54835431941.849998</v>
      </c>
      <c r="E26" s="983">
        <v>12547913754.799999</v>
      </c>
      <c r="F26" s="983">
        <v>9413225056.2099991</v>
      </c>
      <c r="G26" s="983">
        <v>57970120640.440002</v>
      </c>
      <c r="H26" s="980"/>
      <c r="I26" s="980"/>
    </row>
    <row r="27" spans="1:9" s="981" customFormat="1">
      <c r="A27" s="977">
        <v>1.3</v>
      </c>
      <c r="B27" s="982" t="s">
        <v>1097</v>
      </c>
      <c r="C27" s="982" t="s">
        <v>1098</v>
      </c>
      <c r="D27" s="983">
        <v>54835431941.849998</v>
      </c>
      <c r="E27" s="983">
        <v>12547913754.799999</v>
      </c>
      <c r="F27" s="983">
        <v>9413225056.2099991</v>
      </c>
      <c r="G27" s="983">
        <v>57970120640.440002</v>
      </c>
      <c r="H27" s="980"/>
      <c r="I27" s="980"/>
    </row>
    <row r="28" spans="1:9" s="981" customFormat="1">
      <c r="A28" s="977">
        <v>1.3</v>
      </c>
      <c r="B28" s="982" t="s">
        <v>1107</v>
      </c>
      <c r="C28" s="982" t="s">
        <v>1108</v>
      </c>
      <c r="D28" s="983">
        <v>487920.55</v>
      </c>
      <c r="E28" s="983">
        <v>2971990.6</v>
      </c>
      <c r="F28" s="983">
        <v>529293.71</v>
      </c>
      <c r="G28" s="983">
        <v>2930617.44</v>
      </c>
      <c r="H28" s="980"/>
      <c r="I28" s="980"/>
    </row>
    <row r="29" spans="1:9" s="981" customFormat="1">
      <c r="A29" s="977">
        <v>1.3</v>
      </c>
      <c r="B29" s="982" t="s">
        <v>1109</v>
      </c>
      <c r="C29" s="982" t="s">
        <v>1110</v>
      </c>
      <c r="D29" s="983">
        <v>487920.55</v>
      </c>
      <c r="E29" s="983">
        <v>2971990.6</v>
      </c>
      <c r="F29" s="983">
        <v>529293.71</v>
      </c>
      <c r="G29" s="983">
        <v>2930617.44</v>
      </c>
      <c r="H29" s="980"/>
      <c r="I29" s="980"/>
    </row>
    <row r="30" spans="1:9" s="981" customFormat="1">
      <c r="A30" s="977">
        <v>1.3</v>
      </c>
      <c r="B30" s="982" t="s">
        <v>1111</v>
      </c>
      <c r="C30" s="982" t="s">
        <v>1112</v>
      </c>
      <c r="D30" s="983">
        <v>487920.55</v>
      </c>
      <c r="E30" s="983">
        <v>2971990.6</v>
      </c>
      <c r="F30" s="983">
        <v>529293.71</v>
      </c>
      <c r="G30" s="983">
        <v>2930617.44</v>
      </c>
      <c r="H30" s="980"/>
      <c r="I30" s="980"/>
    </row>
    <row r="31" spans="1:9" s="981" customFormat="1">
      <c r="A31" s="977">
        <v>1.3</v>
      </c>
      <c r="B31" s="982" t="s">
        <v>1113</v>
      </c>
      <c r="C31" s="982" t="s">
        <v>1114</v>
      </c>
      <c r="D31" s="983">
        <v>487920.55</v>
      </c>
      <c r="E31" s="983">
        <v>2971990.6</v>
      </c>
      <c r="F31" s="983">
        <v>529293.71</v>
      </c>
      <c r="G31" s="983">
        <v>2930617.44</v>
      </c>
      <c r="H31" s="980"/>
      <c r="I31" s="980"/>
    </row>
    <row r="32" spans="1:9" s="981" customFormat="1">
      <c r="A32" s="977">
        <v>1.3</v>
      </c>
      <c r="B32" s="982" t="s">
        <v>1115</v>
      </c>
      <c r="C32" s="982" t="s">
        <v>1114</v>
      </c>
      <c r="D32" s="983">
        <v>487920.55</v>
      </c>
      <c r="E32" s="983">
        <v>2971990.6</v>
      </c>
      <c r="F32" s="983">
        <v>529293.71</v>
      </c>
      <c r="G32" s="983">
        <v>2930617.44</v>
      </c>
      <c r="H32" s="980"/>
      <c r="I32" s="980"/>
    </row>
    <row r="33" spans="1:9" s="981" customFormat="1">
      <c r="A33" s="977">
        <v>1.3</v>
      </c>
      <c r="B33" s="982" t="s">
        <v>1120</v>
      </c>
      <c r="C33" s="982" t="s">
        <v>1121</v>
      </c>
      <c r="D33" s="983">
        <v>421756529.02999997</v>
      </c>
      <c r="E33" s="983">
        <v>27939.46</v>
      </c>
      <c r="F33" s="983">
        <v>23648692.359999999</v>
      </c>
      <c r="G33" s="983">
        <v>398135776.13</v>
      </c>
      <c r="H33" s="980"/>
      <c r="I33" s="980"/>
    </row>
    <row r="34" spans="1:9" s="981" customFormat="1">
      <c r="A34" s="977">
        <v>1.3</v>
      </c>
      <c r="B34" s="982" t="s">
        <v>1122</v>
      </c>
      <c r="C34" s="982" t="s">
        <v>1123</v>
      </c>
      <c r="D34" s="983">
        <v>421756529.02999997</v>
      </c>
      <c r="E34" s="983">
        <v>27939.46</v>
      </c>
      <c r="F34" s="983">
        <v>23648692.359999999</v>
      </c>
      <c r="G34" s="983">
        <v>398135776.13</v>
      </c>
      <c r="H34" s="980"/>
      <c r="I34" s="980"/>
    </row>
    <row r="35" spans="1:9" s="981" customFormat="1">
      <c r="A35" s="977">
        <v>1.3</v>
      </c>
      <c r="B35" s="982" t="s">
        <v>1124</v>
      </c>
      <c r="C35" s="982" t="s">
        <v>1125</v>
      </c>
      <c r="D35" s="983">
        <v>421756529.02999997</v>
      </c>
      <c r="E35" s="983">
        <v>27939.46</v>
      </c>
      <c r="F35" s="983">
        <v>23648692.359999999</v>
      </c>
      <c r="G35" s="983">
        <v>398135776.13</v>
      </c>
      <c r="H35" s="980"/>
      <c r="I35" s="980"/>
    </row>
    <row r="36" spans="1:9" s="981" customFormat="1">
      <c r="A36" s="977">
        <v>1.3</v>
      </c>
      <c r="B36" s="982" t="s">
        <v>1126</v>
      </c>
      <c r="C36" s="982" t="s">
        <v>1125</v>
      </c>
      <c r="D36" s="983">
        <v>421756529.02999997</v>
      </c>
      <c r="E36" s="983">
        <v>27939.46</v>
      </c>
      <c r="F36" s="983">
        <v>23648692.359999999</v>
      </c>
      <c r="G36" s="983">
        <v>398135776.13</v>
      </c>
      <c r="H36" s="980"/>
      <c r="I36" s="980"/>
    </row>
    <row r="37" spans="1:9" s="981" customFormat="1">
      <c r="A37" s="977">
        <v>1.3</v>
      </c>
      <c r="B37" s="982" t="s">
        <v>1127</v>
      </c>
      <c r="C37" s="982" t="s">
        <v>1125</v>
      </c>
      <c r="D37" s="983">
        <v>421756529.02999997</v>
      </c>
      <c r="E37" s="983">
        <v>27939.46</v>
      </c>
      <c r="F37" s="983">
        <v>23648692.359999999</v>
      </c>
      <c r="G37" s="983">
        <v>398135776.13</v>
      </c>
      <c r="H37" s="980"/>
      <c r="I37" s="980"/>
    </row>
    <row r="38" spans="1:9" s="981" customFormat="1">
      <c r="A38" s="977">
        <v>1.3</v>
      </c>
      <c r="B38" s="982" t="s">
        <v>1140</v>
      </c>
      <c r="C38" s="982" t="s">
        <v>1141</v>
      </c>
      <c r="D38" s="983">
        <v>-3573588.74</v>
      </c>
      <c r="E38" s="983">
        <v>471894.56</v>
      </c>
      <c r="F38" s="983">
        <v>0</v>
      </c>
      <c r="G38" s="983">
        <v>-3101694.18</v>
      </c>
      <c r="H38" s="980"/>
      <c r="I38" s="980"/>
    </row>
    <row r="39" spans="1:9" s="981" customFormat="1">
      <c r="A39" s="977">
        <v>1.3</v>
      </c>
      <c r="B39" s="982" t="s">
        <v>1142</v>
      </c>
      <c r="C39" s="982" t="s">
        <v>1143</v>
      </c>
      <c r="D39" s="983">
        <v>-3573588.74</v>
      </c>
      <c r="E39" s="983">
        <v>471894.56</v>
      </c>
      <c r="F39" s="983">
        <v>0</v>
      </c>
      <c r="G39" s="983">
        <v>-3101694.18</v>
      </c>
      <c r="H39" s="980"/>
      <c r="I39" s="980"/>
    </row>
    <row r="40" spans="1:9" s="981" customFormat="1">
      <c r="A40" s="977">
        <v>1.3</v>
      </c>
      <c r="B40" s="982" t="s">
        <v>1144</v>
      </c>
      <c r="C40" s="982" t="s">
        <v>1145</v>
      </c>
      <c r="D40" s="983">
        <v>-3573588.74</v>
      </c>
      <c r="E40" s="983">
        <v>471894.56</v>
      </c>
      <c r="F40" s="983">
        <v>0</v>
      </c>
      <c r="G40" s="983">
        <v>-3101694.18</v>
      </c>
      <c r="H40" s="980"/>
      <c r="I40" s="980"/>
    </row>
    <row r="41" spans="1:9" s="981" customFormat="1">
      <c r="A41" s="977">
        <v>1.3</v>
      </c>
      <c r="B41" s="982" t="s">
        <v>1146</v>
      </c>
      <c r="C41" s="982" t="s">
        <v>1143</v>
      </c>
      <c r="D41" s="983">
        <v>-3573588.74</v>
      </c>
      <c r="E41" s="983">
        <v>471894.56</v>
      </c>
      <c r="F41" s="983">
        <v>0</v>
      </c>
      <c r="G41" s="983">
        <v>-3101694.18</v>
      </c>
      <c r="H41" s="980"/>
      <c r="I41" s="980"/>
    </row>
    <row r="42" spans="1:9" s="981" customFormat="1">
      <c r="A42" s="977">
        <v>1.3</v>
      </c>
      <c r="B42" s="982" t="s">
        <v>1147</v>
      </c>
      <c r="C42" s="982" t="s">
        <v>1143</v>
      </c>
      <c r="D42" s="983">
        <v>-3573588.74</v>
      </c>
      <c r="E42" s="983">
        <v>471894.56</v>
      </c>
      <c r="F42" s="983">
        <v>0</v>
      </c>
      <c r="G42" s="983">
        <v>-3101694.18</v>
      </c>
      <c r="H42" s="980"/>
      <c r="I42" s="980"/>
    </row>
    <row r="43" spans="1:9" s="981" customFormat="1">
      <c r="A43" s="977">
        <v>1.3</v>
      </c>
      <c r="B43" s="982" t="s">
        <v>1152</v>
      </c>
      <c r="C43" s="982" t="s">
        <v>106</v>
      </c>
      <c r="D43" s="983">
        <v>557046353.5</v>
      </c>
      <c r="E43" s="983">
        <v>98780044.530000001</v>
      </c>
      <c r="F43" s="983">
        <v>45793055.560000002</v>
      </c>
      <c r="G43" s="983">
        <v>610033342.47000003</v>
      </c>
      <c r="H43" s="980"/>
      <c r="I43" s="980"/>
    </row>
    <row r="44" spans="1:9" s="981" customFormat="1">
      <c r="A44" s="977">
        <v>1.3</v>
      </c>
      <c r="B44" s="982" t="s">
        <v>1153</v>
      </c>
      <c r="C44" s="982" t="s">
        <v>1154</v>
      </c>
      <c r="D44" s="983">
        <v>557046353.5</v>
      </c>
      <c r="E44" s="983">
        <v>98780044.530000001</v>
      </c>
      <c r="F44" s="983">
        <v>45793055.560000002</v>
      </c>
      <c r="G44" s="983">
        <v>610033342.47000003</v>
      </c>
      <c r="H44" s="980"/>
      <c r="I44" s="980"/>
    </row>
    <row r="45" spans="1:9" s="981" customFormat="1">
      <c r="A45" s="977">
        <v>1.3</v>
      </c>
      <c r="B45" s="982" t="s">
        <v>1155</v>
      </c>
      <c r="C45" s="982" t="s">
        <v>1156</v>
      </c>
      <c r="D45" s="983">
        <v>215417445.52000001</v>
      </c>
      <c r="E45" s="983">
        <v>84784991.819999993</v>
      </c>
      <c r="F45" s="983">
        <v>13803544.039999999</v>
      </c>
      <c r="G45" s="983">
        <v>286398893.30000001</v>
      </c>
      <c r="H45" s="980"/>
      <c r="I45" s="980"/>
    </row>
    <row r="46" spans="1:9" s="981" customFormat="1">
      <c r="A46" s="977">
        <v>1.3</v>
      </c>
      <c r="B46" s="982" t="s">
        <v>1157</v>
      </c>
      <c r="C46" s="982" t="s">
        <v>1158</v>
      </c>
      <c r="D46" s="983">
        <v>2699463</v>
      </c>
      <c r="E46" s="983">
        <v>0</v>
      </c>
      <c r="F46" s="983">
        <v>697634.5</v>
      </c>
      <c r="G46" s="983">
        <v>2001828.5</v>
      </c>
      <c r="H46" s="980"/>
      <c r="I46" s="980"/>
    </row>
    <row r="47" spans="1:9" s="981" customFormat="1">
      <c r="A47" s="977">
        <v>1.3</v>
      </c>
      <c r="B47" s="982" t="s">
        <v>1159</v>
      </c>
      <c r="C47" s="982" t="s">
        <v>1158</v>
      </c>
      <c r="D47" s="983">
        <v>2699463</v>
      </c>
      <c r="E47" s="983">
        <v>0</v>
      </c>
      <c r="F47" s="983">
        <v>697634.5</v>
      </c>
      <c r="G47" s="983">
        <v>2001828.5</v>
      </c>
      <c r="H47" s="980"/>
      <c r="I47" s="980"/>
    </row>
    <row r="48" spans="1:9" s="981" customFormat="1">
      <c r="A48" s="977">
        <v>1.3</v>
      </c>
      <c r="B48" s="982" t="s">
        <v>1160</v>
      </c>
      <c r="C48" s="982" t="s">
        <v>1158</v>
      </c>
      <c r="D48" s="983">
        <v>2699463</v>
      </c>
      <c r="E48" s="983">
        <v>0</v>
      </c>
      <c r="F48" s="983">
        <v>697634.5</v>
      </c>
      <c r="G48" s="983">
        <v>2001828.5</v>
      </c>
      <c r="H48" s="980"/>
      <c r="I48" s="980"/>
    </row>
    <row r="49" spans="1:9" s="981" customFormat="1">
      <c r="A49" s="977">
        <v>1.3</v>
      </c>
      <c r="B49" s="982" t="s">
        <v>1162</v>
      </c>
      <c r="C49" s="982" t="s">
        <v>1163</v>
      </c>
      <c r="D49" s="983">
        <v>1857950</v>
      </c>
      <c r="E49" s="983">
        <v>0</v>
      </c>
      <c r="F49" s="983">
        <v>36875</v>
      </c>
      <c r="G49" s="983">
        <v>1821075</v>
      </c>
      <c r="H49" s="980"/>
      <c r="I49" s="980"/>
    </row>
    <row r="50" spans="1:9" s="981" customFormat="1">
      <c r="A50" s="977">
        <v>1.3</v>
      </c>
      <c r="B50" s="982" t="s">
        <v>1164</v>
      </c>
      <c r="C50" s="982" t="s">
        <v>1163</v>
      </c>
      <c r="D50" s="983">
        <v>1857950</v>
      </c>
      <c r="E50" s="983">
        <v>0</v>
      </c>
      <c r="F50" s="983">
        <v>36875</v>
      </c>
      <c r="G50" s="983">
        <v>1821075</v>
      </c>
      <c r="H50" s="980"/>
      <c r="I50" s="980"/>
    </row>
    <row r="51" spans="1:9" s="981" customFormat="1">
      <c r="A51" s="977">
        <v>1.3</v>
      </c>
      <c r="B51" s="982" t="s">
        <v>1165</v>
      </c>
      <c r="C51" s="982" t="s">
        <v>1163</v>
      </c>
      <c r="D51" s="983">
        <v>1857950</v>
      </c>
      <c r="E51" s="983">
        <v>0</v>
      </c>
      <c r="F51" s="983">
        <v>36875</v>
      </c>
      <c r="G51" s="983">
        <v>1821075</v>
      </c>
      <c r="H51" s="980"/>
      <c r="I51" s="980"/>
    </row>
    <row r="52" spans="1:9" s="981" customFormat="1">
      <c r="A52" s="977">
        <v>1.3</v>
      </c>
      <c r="B52" s="982" t="s">
        <v>1167</v>
      </c>
      <c r="C52" s="982" t="s">
        <v>1168</v>
      </c>
      <c r="D52" s="983">
        <v>210860032.52000001</v>
      </c>
      <c r="E52" s="983">
        <v>84784991.819999993</v>
      </c>
      <c r="F52" s="983">
        <v>13069034.539999999</v>
      </c>
      <c r="G52" s="983">
        <v>282575989.80000001</v>
      </c>
      <c r="H52" s="980"/>
      <c r="I52" s="980"/>
    </row>
    <row r="53" spans="1:9" s="981" customFormat="1">
      <c r="A53" s="977">
        <v>1.3</v>
      </c>
      <c r="B53" s="982" t="s">
        <v>1169</v>
      </c>
      <c r="C53" s="982" t="s">
        <v>1168</v>
      </c>
      <c r="D53" s="983">
        <v>210860032.52000001</v>
      </c>
      <c r="E53" s="983">
        <v>84784991.819999993</v>
      </c>
      <c r="F53" s="983">
        <v>13069034.539999999</v>
      </c>
      <c r="G53" s="983">
        <v>282575989.80000001</v>
      </c>
      <c r="H53" s="980"/>
      <c r="I53" s="980"/>
    </row>
    <row r="54" spans="1:9" s="981" customFormat="1">
      <c r="A54" s="977">
        <v>1.3</v>
      </c>
      <c r="B54" s="982" t="s">
        <v>1170</v>
      </c>
      <c r="C54" s="982" t="s">
        <v>1168</v>
      </c>
      <c r="D54" s="983">
        <v>210860032.52000001</v>
      </c>
      <c r="E54" s="983">
        <v>84784991.819999993</v>
      </c>
      <c r="F54" s="983">
        <v>13069034.539999999</v>
      </c>
      <c r="G54" s="983">
        <v>282575989.80000001</v>
      </c>
      <c r="H54" s="980"/>
      <c r="I54" s="980"/>
    </row>
    <row r="55" spans="1:9" s="981" customFormat="1">
      <c r="A55" s="977">
        <v>1.3</v>
      </c>
      <c r="B55" s="982" t="s">
        <v>1172</v>
      </c>
      <c r="C55" s="982" t="s">
        <v>1173</v>
      </c>
      <c r="D55" s="983">
        <v>137210776.28</v>
      </c>
      <c r="E55" s="983">
        <v>456340.32</v>
      </c>
      <c r="F55" s="983">
        <v>12038162.02</v>
      </c>
      <c r="G55" s="983">
        <v>125628954.58</v>
      </c>
      <c r="H55" s="980"/>
      <c r="I55" s="980"/>
    </row>
    <row r="56" spans="1:9" s="981" customFormat="1">
      <c r="A56" s="977">
        <v>1.3</v>
      </c>
      <c r="B56" s="982" t="s">
        <v>1174</v>
      </c>
      <c r="C56" s="982" t="s">
        <v>1175</v>
      </c>
      <c r="D56" s="983">
        <v>8472545</v>
      </c>
      <c r="E56" s="983">
        <v>0</v>
      </c>
      <c r="F56" s="983">
        <v>8472545</v>
      </c>
      <c r="G56" s="983">
        <v>0</v>
      </c>
      <c r="H56" s="980"/>
      <c r="I56" s="980"/>
    </row>
    <row r="57" spans="1:9" s="981" customFormat="1">
      <c r="A57" s="977">
        <v>1.3</v>
      </c>
      <c r="B57" s="982" t="s">
        <v>1176</v>
      </c>
      <c r="C57" s="982" t="s">
        <v>1175</v>
      </c>
      <c r="D57" s="983">
        <v>8472545</v>
      </c>
      <c r="E57" s="983">
        <v>0</v>
      </c>
      <c r="F57" s="983">
        <v>8472545</v>
      </c>
      <c r="G57" s="983">
        <v>0</v>
      </c>
      <c r="H57" s="980"/>
      <c r="I57" s="980"/>
    </row>
    <row r="58" spans="1:9" s="981" customFormat="1">
      <c r="A58" s="977">
        <v>1.3</v>
      </c>
      <c r="B58" s="982" t="s">
        <v>1177</v>
      </c>
      <c r="C58" s="982" t="s">
        <v>1175</v>
      </c>
      <c r="D58" s="983">
        <v>8472545</v>
      </c>
      <c r="E58" s="983">
        <v>0</v>
      </c>
      <c r="F58" s="983">
        <v>8472545</v>
      </c>
      <c r="G58" s="983">
        <v>0</v>
      </c>
      <c r="H58" s="980"/>
      <c r="I58" s="980"/>
    </row>
    <row r="59" spans="1:9" s="981" customFormat="1">
      <c r="A59" s="977">
        <v>1.3</v>
      </c>
      <c r="B59" s="982" t="s">
        <v>1179</v>
      </c>
      <c r="C59" s="982" t="s">
        <v>1180</v>
      </c>
      <c r="D59" s="983">
        <v>128738231.28</v>
      </c>
      <c r="E59" s="983">
        <v>456340.32</v>
      </c>
      <c r="F59" s="983">
        <v>3565617.02</v>
      </c>
      <c r="G59" s="983">
        <v>125628954.58</v>
      </c>
      <c r="H59" s="980"/>
      <c r="I59" s="980"/>
    </row>
    <row r="60" spans="1:9" s="981" customFormat="1">
      <c r="A60" s="977">
        <v>1.3</v>
      </c>
      <c r="B60" s="982" t="s">
        <v>1181</v>
      </c>
      <c r="C60" s="982" t="s">
        <v>1180</v>
      </c>
      <c r="D60" s="983">
        <v>128738231.28</v>
      </c>
      <c r="E60" s="983">
        <v>456340.32</v>
      </c>
      <c r="F60" s="983">
        <v>3565617.02</v>
      </c>
      <c r="G60" s="983">
        <v>125628954.58</v>
      </c>
      <c r="H60" s="980"/>
      <c r="I60" s="980"/>
    </row>
    <row r="61" spans="1:9" s="981" customFormat="1">
      <c r="A61" s="977">
        <v>1.3</v>
      </c>
      <c r="B61" s="982" t="s">
        <v>1182</v>
      </c>
      <c r="C61" s="982" t="s">
        <v>1180</v>
      </c>
      <c r="D61" s="983">
        <v>128738231.28</v>
      </c>
      <c r="E61" s="983">
        <v>456340.32</v>
      </c>
      <c r="F61" s="983">
        <v>3565617.02</v>
      </c>
      <c r="G61" s="983">
        <v>125628954.58</v>
      </c>
      <c r="H61" s="980"/>
      <c r="I61" s="980"/>
    </row>
    <row r="62" spans="1:9" s="981" customFormat="1">
      <c r="A62" s="977">
        <v>1.3</v>
      </c>
      <c r="B62" s="982" t="s">
        <v>1185</v>
      </c>
      <c r="C62" s="982" t="s">
        <v>1186</v>
      </c>
      <c r="D62" s="983">
        <v>290940</v>
      </c>
      <c r="E62" s="983">
        <v>0</v>
      </c>
      <c r="F62" s="983">
        <v>0</v>
      </c>
      <c r="G62" s="983">
        <v>290940</v>
      </c>
      <c r="H62" s="980"/>
      <c r="I62" s="980"/>
    </row>
    <row r="63" spans="1:9" s="981" customFormat="1">
      <c r="A63" s="977">
        <v>1.3</v>
      </c>
      <c r="B63" s="982" t="s">
        <v>1187</v>
      </c>
      <c r="C63" s="982" t="s">
        <v>1188</v>
      </c>
      <c r="D63" s="983">
        <v>290940</v>
      </c>
      <c r="E63" s="983">
        <v>0</v>
      </c>
      <c r="F63" s="983">
        <v>0</v>
      </c>
      <c r="G63" s="983">
        <v>290940</v>
      </c>
      <c r="H63" s="980"/>
      <c r="I63" s="980"/>
    </row>
    <row r="64" spans="1:9" s="981" customFormat="1">
      <c r="A64" s="977">
        <v>1.3</v>
      </c>
      <c r="B64" s="982" t="s">
        <v>1189</v>
      </c>
      <c r="C64" s="982" t="s">
        <v>1188</v>
      </c>
      <c r="D64" s="983">
        <v>290940</v>
      </c>
      <c r="E64" s="983">
        <v>0</v>
      </c>
      <c r="F64" s="983">
        <v>0</v>
      </c>
      <c r="G64" s="983">
        <v>290940</v>
      </c>
      <c r="H64" s="980"/>
      <c r="I64" s="980"/>
    </row>
    <row r="65" spans="1:9" s="981" customFormat="1">
      <c r="A65" s="977">
        <v>1.3</v>
      </c>
      <c r="B65" s="982" t="s">
        <v>1190</v>
      </c>
      <c r="C65" s="982" t="s">
        <v>1188</v>
      </c>
      <c r="D65" s="983">
        <v>290940</v>
      </c>
      <c r="E65" s="983">
        <v>0</v>
      </c>
      <c r="F65" s="983">
        <v>0</v>
      </c>
      <c r="G65" s="983">
        <v>290940</v>
      </c>
      <c r="H65" s="980"/>
      <c r="I65" s="980"/>
    </row>
    <row r="66" spans="1:9" s="981" customFormat="1">
      <c r="A66" s="977">
        <v>1.3</v>
      </c>
      <c r="B66" s="982" t="s">
        <v>1192</v>
      </c>
      <c r="C66" s="982" t="s">
        <v>1193</v>
      </c>
      <c r="D66" s="983">
        <v>204127191.69999999</v>
      </c>
      <c r="E66" s="983">
        <v>13538712.390000001</v>
      </c>
      <c r="F66" s="983">
        <v>19951349.5</v>
      </c>
      <c r="G66" s="983">
        <v>197714554.59</v>
      </c>
      <c r="H66" s="980"/>
      <c r="I66" s="980"/>
    </row>
    <row r="67" spans="1:9" s="981" customFormat="1">
      <c r="A67" s="977">
        <v>1.3</v>
      </c>
      <c r="B67" s="982" t="s">
        <v>1194</v>
      </c>
      <c r="C67" s="982" t="s">
        <v>1195</v>
      </c>
      <c r="D67" s="983">
        <v>52058617.609999999</v>
      </c>
      <c r="E67" s="983">
        <v>180226.5</v>
      </c>
      <c r="F67" s="983">
        <v>1846229.54</v>
      </c>
      <c r="G67" s="983">
        <v>50392614.57</v>
      </c>
      <c r="H67" s="980"/>
      <c r="I67" s="980"/>
    </row>
    <row r="68" spans="1:9" s="981" customFormat="1">
      <c r="A68" s="977">
        <v>1.3</v>
      </c>
      <c r="B68" s="982" t="s">
        <v>1196</v>
      </c>
      <c r="C68" s="982" t="s">
        <v>1195</v>
      </c>
      <c r="D68" s="983">
        <v>52058617.609999999</v>
      </c>
      <c r="E68" s="983">
        <v>180226.5</v>
      </c>
      <c r="F68" s="983">
        <v>1846229.54</v>
      </c>
      <c r="G68" s="983">
        <v>50392614.57</v>
      </c>
      <c r="H68" s="980"/>
      <c r="I68" s="980"/>
    </row>
    <row r="69" spans="1:9" s="981" customFormat="1">
      <c r="A69" s="977">
        <v>1.3</v>
      </c>
      <c r="B69" s="982" t="s">
        <v>1197</v>
      </c>
      <c r="C69" s="982" t="s">
        <v>1195</v>
      </c>
      <c r="D69" s="983">
        <v>52058617.609999999</v>
      </c>
      <c r="E69" s="983">
        <v>180226.5</v>
      </c>
      <c r="F69" s="983">
        <v>1846229.54</v>
      </c>
      <c r="G69" s="983">
        <v>50392614.57</v>
      </c>
      <c r="H69" s="980"/>
      <c r="I69" s="980"/>
    </row>
    <row r="70" spans="1:9" s="981" customFormat="1">
      <c r="A70" s="977">
        <v>1.3</v>
      </c>
      <c r="B70" s="982" t="s">
        <v>1199</v>
      </c>
      <c r="C70" s="982" t="s">
        <v>1200</v>
      </c>
      <c r="D70" s="983">
        <v>4275000</v>
      </c>
      <c r="E70" s="983">
        <v>22500</v>
      </c>
      <c r="F70" s="983">
        <v>303750</v>
      </c>
      <c r="G70" s="983">
        <v>3993750</v>
      </c>
      <c r="H70" s="980"/>
      <c r="I70" s="980"/>
    </row>
    <row r="71" spans="1:9" s="981" customFormat="1">
      <c r="A71" s="977">
        <v>1.3</v>
      </c>
      <c r="B71" s="982" t="s">
        <v>1201</v>
      </c>
      <c r="C71" s="982" t="s">
        <v>1200</v>
      </c>
      <c r="D71" s="983">
        <v>4275000</v>
      </c>
      <c r="E71" s="983">
        <v>22500</v>
      </c>
      <c r="F71" s="983">
        <v>303750</v>
      </c>
      <c r="G71" s="983">
        <v>3993750</v>
      </c>
      <c r="H71" s="980"/>
      <c r="I71" s="980"/>
    </row>
    <row r="72" spans="1:9" s="981" customFormat="1">
      <c r="A72" s="977">
        <v>1.3</v>
      </c>
      <c r="B72" s="982" t="s">
        <v>1202</v>
      </c>
      <c r="C72" s="982" t="s">
        <v>1200</v>
      </c>
      <c r="D72" s="983">
        <v>4275000</v>
      </c>
      <c r="E72" s="983">
        <v>22500</v>
      </c>
      <c r="F72" s="983">
        <v>303750</v>
      </c>
      <c r="G72" s="983">
        <v>3993750</v>
      </c>
      <c r="H72" s="980"/>
      <c r="I72" s="980"/>
    </row>
    <row r="73" spans="1:9" s="981" customFormat="1">
      <c r="A73" s="977">
        <v>1.3</v>
      </c>
      <c r="B73" s="982" t="s">
        <v>1204</v>
      </c>
      <c r="C73" s="982" t="s">
        <v>1205</v>
      </c>
      <c r="D73" s="983">
        <v>95966169.349999994</v>
      </c>
      <c r="E73" s="983">
        <v>13274251.91</v>
      </c>
      <c r="F73" s="983">
        <v>13257056.49</v>
      </c>
      <c r="G73" s="983">
        <v>95983364.769999996</v>
      </c>
      <c r="H73" s="980"/>
      <c r="I73" s="980"/>
    </row>
    <row r="74" spans="1:9" s="981" customFormat="1">
      <c r="A74" s="977">
        <v>1.3</v>
      </c>
      <c r="B74" s="982" t="s">
        <v>1206</v>
      </c>
      <c r="C74" s="982" t="s">
        <v>1205</v>
      </c>
      <c r="D74" s="983">
        <v>95966169.349999994</v>
      </c>
      <c r="E74" s="983">
        <v>13274251.91</v>
      </c>
      <c r="F74" s="983">
        <v>13257056.49</v>
      </c>
      <c r="G74" s="983">
        <v>95983364.769999996</v>
      </c>
      <c r="H74" s="980"/>
      <c r="I74" s="980"/>
    </row>
    <row r="75" spans="1:9" s="981" customFormat="1">
      <c r="A75" s="977">
        <v>1.3</v>
      </c>
      <c r="B75" s="982" t="s">
        <v>1207</v>
      </c>
      <c r="C75" s="982" t="s">
        <v>1205</v>
      </c>
      <c r="D75" s="983">
        <v>95966169.349999994</v>
      </c>
      <c r="E75" s="983">
        <v>13274251.91</v>
      </c>
      <c r="F75" s="983">
        <v>13257056.49</v>
      </c>
      <c r="G75" s="983">
        <v>95983364.769999996</v>
      </c>
      <c r="H75" s="980"/>
      <c r="I75" s="980"/>
    </row>
    <row r="76" spans="1:9" s="981" customFormat="1">
      <c r="A76" s="977">
        <v>1.3</v>
      </c>
      <c r="B76" s="982" t="s">
        <v>1211</v>
      </c>
      <c r="C76" s="982" t="s">
        <v>1212</v>
      </c>
      <c r="D76" s="983">
        <v>9323106</v>
      </c>
      <c r="E76" s="983">
        <v>6704</v>
      </c>
      <c r="F76" s="983">
        <v>713870</v>
      </c>
      <c r="G76" s="983">
        <v>8615940</v>
      </c>
      <c r="H76" s="980"/>
      <c r="I76" s="980"/>
    </row>
    <row r="77" spans="1:9" s="981" customFormat="1">
      <c r="A77" s="977">
        <v>1.3</v>
      </c>
      <c r="B77" s="982" t="s">
        <v>1213</v>
      </c>
      <c r="C77" s="982" t="s">
        <v>1212</v>
      </c>
      <c r="D77" s="983">
        <v>9323106</v>
      </c>
      <c r="E77" s="983">
        <v>6704</v>
      </c>
      <c r="F77" s="983">
        <v>713870</v>
      </c>
      <c r="G77" s="983">
        <v>8615940</v>
      </c>
      <c r="H77" s="980"/>
      <c r="I77" s="980"/>
    </row>
    <row r="78" spans="1:9" s="981" customFormat="1">
      <c r="A78" s="977">
        <v>1.3</v>
      </c>
      <c r="B78" s="982" t="s">
        <v>1214</v>
      </c>
      <c r="C78" s="982" t="s">
        <v>1212</v>
      </c>
      <c r="D78" s="983">
        <v>9323106</v>
      </c>
      <c r="E78" s="983">
        <v>6704</v>
      </c>
      <c r="F78" s="983">
        <v>713870</v>
      </c>
      <c r="G78" s="983">
        <v>8615940</v>
      </c>
      <c r="H78" s="980"/>
      <c r="I78" s="980"/>
    </row>
    <row r="79" spans="1:9" s="981" customFormat="1">
      <c r="A79" s="977">
        <v>1.3</v>
      </c>
      <c r="B79" s="982" t="s">
        <v>1216</v>
      </c>
      <c r="C79" s="982" t="s">
        <v>1217</v>
      </c>
      <c r="D79" s="983">
        <v>36934527.299999997</v>
      </c>
      <c r="E79" s="983">
        <v>33238.5</v>
      </c>
      <c r="F79" s="983">
        <v>3489306.5</v>
      </c>
      <c r="G79" s="983">
        <v>33478459.300000001</v>
      </c>
      <c r="H79" s="980"/>
      <c r="I79" s="980"/>
    </row>
    <row r="80" spans="1:9" s="981" customFormat="1">
      <c r="A80" s="977">
        <v>1.3</v>
      </c>
      <c r="B80" s="982" t="s">
        <v>1218</v>
      </c>
      <c r="C80" s="982" t="s">
        <v>1217</v>
      </c>
      <c r="D80" s="983">
        <v>36934527.299999997</v>
      </c>
      <c r="E80" s="983">
        <v>33238.5</v>
      </c>
      <c r="F80" s="983">
        <v>3489306.5</v>
      </c>
      <c r="G80" s="983">
        <v>33478459.300000001</v>
      </c>
      <c r="H80" s="980"/>
      <c r="I80" s="980"/>
    </row>
    <row r="81" spans="1:9" s="981" customFormat="1">
      <c r="A81" s="977">
        <v>1.3</v>
      </c>
      <c r="B81" s="982" t="s">
        <v>1219</v>
      </c>
      <c r="C81" s="982" t="s">
        <v>1217</v>
      </c>
      <c r="D81" s="983">
        <v>36934527.299999997</v>
      </c>
      <c r="E81" s="983">
        <v>33238.5</v>
      </c>
      <c r="F81" s="983">
        <v>3489306.5</v>
      </c>
      <c r="G81" s="983">
        <v>33478459.300000001</v>
      </c>
      <c r="H81" s="980"/>
      <c r="I81" s="980"/>
    </row>
    <row r="82" spans="1:9" s="981" customFormat="1">
      <c r="A82" s="977">
        <v>1.3</v>
      </c>
      <c r="B82" s="982" t="s">
        <v>1221</v>
      </c>
      <c r="C82" s="982" t="s">
        <v>1222</v>
      </c>
      <c r="D82" s="983">
        <v>5569771.4400000004</v>
      </c>
      <c r="E82" s="983">
        <v>21791.48</v>
      </c>
      <c r="F82" s="983">
        <v>341136.97</v>
      </c>
      <c r="G82" s="983">
        <v>5250425.95</v>
      </c>
      <c r="H82" s="980"/>
      <c r="I82" s="980"/>
    </row>
    <row r="83" spans="1:9" s="981" customFormat="1">
      <c r="A83" s="977">
        <v>1.3</v>
      </c>
      <c r="B83" s="982" t="s">
        <v>1223</v>
      </c>
      <c r="C83" s="982" t="s">
        <v>1222</v>
      </c>
      <c r="D83" s="983">
        <v>5569771.4400000004</v>
      </c>
      <c r="E83" s="983">
        <v>21791.48</v>
      </c>
      <c r="F83" s="983">
        <v>341136.97</v>
      </c>
      <c r="G83" s="983">
        <v>5250425.95</v>
      </c>
      <c r="H83" s="980"/>
      <c r="I83" s="980"/>
    </row>
    <row r="84" spans="1:9" s="981" customFormat="1">
      <c r="A84" s="977">
        <v>1.3</v>
      </c>
      <c r="B84" s="982" t="s">
        <v>1224</v>
      </c>
      <c r="C84" s="982" t="s">
        <v>1222</v>
      </c>
      <c r="D84" s="983">
        <v>5569771.4400000004</v>
      </c>
      <c r="E84" s="983">
        <v>21791.48</v>
      </c>
      <c r="F84" s="983">
        <v>341136.97</v>
      </c>
      <c r="G84" s="983">
        <v>5250425.95</v>
      </c>
      <c r="H84" s="980"/>
      <c r="I84" s="980"/>
    </row>
    <row r="85" spans="1:9" s="981" customFormat="1">
      <c r="A85" s="977">
        <v>1.3</v>
      </c>
      <c r="B85" s="982" t="s">
        <v>1226</v>
      </c>
      <c r="C85" s="982" t="s">
        <v>603</v>
      </c>
      <c r="D85" s="983">
        <v>929462181.74000001</v>
      </c>
      <c r="E85" s="983">
        <v>2133503</v>
      </c>
      <c r="F85" s="983">
        <v>113215437.31999999</v>
      </c>
      <c r="G85" s="983">
        <v>818380247.41999996</v>
      </c>
      <c r="H85" s="980"/>
      <c r="I85" s="980"/>
    </row>
    <row r="86" spans="1:9" s="981" customFormat="1">
      <c r="A86" s="977">
        <v>1.3</v>
      </c>
      <c r="B86" s="982" t="s">
        <v>1227</v>
      </c>
      <c r="C86" s="982" t="s">
        <v>605</v>
      </c>
      <c r="D86" s="983">
        <v>929462181.74000001</v>
      </c>
      <c r="E86" s="983">
        <v>2133503</v>
      </c>
      <c r="F86" s="983">
        <v>113215437.31999999</v>
      </c>
      <c r="G86" s="983">
        <v>818380247.41999996</v>
      </c>
      <c r="H86" s="980"/>
      <c r="I86" s="980"/>
    </row>
    <row r="87" spans="1:9" s="981" customFormat="1">
      <c r="A87" s="977">
        <v>1.3</v>
      </c>
      <c r="B87" s="982" t="s">
        <v>1228</v>
      </c>
      <c r="C87" s="982" t="s">
        <v>1229</v>
      </c>
      <c r="D87" s="983">
        <v>929462181.74000001</v>
      </c>
      <c r="E87" s="983">
        <v>2133503</v>
      </c>
      <c r="F87" s="983">
        <v>113215437.31999999</v>
      </c>
      <c r="G87" s="983">
        <v>818380247.41999996</v>
      </c>
      <c r="H87" s="980"/>
      <c r="I87" s="980"/>
    </row>
    <row r="88" spans="1:9" s="981" customFormat="1">
      <c r="A88" s="977">
        <v>1.3</v>
      </c>
      <c r="B88" s="982" t="s">
        <v>1230</v>
      </c>
      <c r="C88" s="982" t="s">
        <v>1231</v>
      </c>
      <c r="D88" s="983">
        <v>929462181.74000001</v>
      </c>
      <c r="E88" s="983">
        <v>2133503</v>
      </c>
      <c r="F88" s="983">
        <v>113215437.31999999</v>
      </c>
      <c r="G88" s="983">
        <v>818380247.41999996</v>
      </c>
      <c r="H88" s="980"/>
      <c r="I88" s="980"/>
    </row>
    <row r="89" spans="1:9" s="981" customFormat="1">
      <c r="A89" s="977">
        <v>1.3</v>
      </c>
      <c r="B89" s="982" t="s">
        <v>1232</v>
      </c>
      <c r="C89" s="982" t="s">
        <v>1231</v>
      </c>
      <c r="D89" s="983">
        <v>929462181.74000001</v>
      </c>
      <c r="E89" s="983">
        <v>2133503</v>
      </c>
      <c r="F89" s="983">
        <v>113215437.31999999</v>
      </c>
      <c r="G89" s="983">
        <v>818380247.41999996</v>
      </c>
      <c r="H89" s="980"/>
      <c r="I89" s="980"/>
    </row>
    <row r="90" spans="1:9" s="981" customFormat="1">
      <c r="A90" s="977">
        <v>1.3</v>
      </c>
      <c r="B90" s="982" t="s">
        <v>1233</v>
      </c>
      <c r="C90" s="982" t="s">
        <v>1234</v>
      </c>
      <c r="D90" s="983">
        <v>929462181.74000001</v>
      </c>
      <c r="E90" s="983">
        <v>2133503</v>
      </c>
      <c r="F90" s="983">
        <v>113215437.31999999</v>
      </c>
      <c r="G90" s="983">
        <v>818380247.41999996</v>
      </c>
      <c r="H90" s="980"/>
      <c r="I90" s="980"/>
    </row>
    <row r="91" spans="1:9" s="981" customFormat="1">
      <c r="A91" s="977">
        <v>1.3</v>
      </c>
      <c r="B91" s="982" t="s">
        <v>1237</v>
      </c>
      <c r="C91" s="982" t="s">
        <v>1238</v>
      </c>
      <c r="D91" s="983">
        <v>125566140749.8</v>
      </c>
      <c r="E91" s="983">
        <v>1405843406.6500001</v>
      </c>
      <c r="F91" s="983">
        <v>1492656244.3299999</v>
      </c>
      <c r="G91" s="983">
        <v>125479327912.12</v>
      </c>
      <c r="H91" s="980"/>
      <c r="I91" s="980"/>
    </row>
    <row r="92" spans="1:9" s="981" customFormat="1">
      <c r="A92" s="977">
        <v>1.3</v>
      </c>
      <c r="B92" s="982" t="s">
        <v>1239</v>
      </c>
      <c r="C92" s="982" t="s">
        <v>625</v>
      </c>
      <c r="D92" s="983">
        <v>111862503.68000001</v>
      </c>
      <c r="E92" s="983">
        <v>0</v>
      </c>
      <c r="F92" s="983">
        <v>0</v>
      </c>
      <c r="G92" s="983">
        <v>111862503.68000001</v>
      </c>
      <c r="H92" s="980"/>
      <c r="I92" s="980"/>
    </row>
    <row r="93" spans="1:9" s="981" customFormat="1">
      <c r="A93" s="977">
        <v>1.3</v>
      </c>
      <c r="B93" s="982" t="s">
        <v>1240</v>
      </c>
      <c r="C93" s="982" t="s">
        <v>1241</v>
      </c>
      <c r="D93" s="983">
        <v>111862503.68000001</v>
      </c>
      <c r="E93" s="983">
        <v>0</v>
      </c>
      <c r="F93" s="983">
        <v>0</v>
      </c>
      <c r="G93" s="983">
        <v>111862503.68000001</v>
      </c>
      <c r="H93" s="980"/>
      <c r="I93" s="980"/>
    </row>
    <row r="94" spans="1:9" s="981" customFormat="1">
      <c r="A94" s="977">
        <v>1.3</v>
      </c>
      <c r="B94" s="982" t="s">
        <v>1242</v>
      </c>
      <c r="C94" s="982" t="s">
        <v>1243</v>
      </c>
      <c r="D94" s="983">
        <v>111862503.68000001</v>
      </c>
      <c r="E94" s="983">
        <v>0</v>
      </c>
      <c r="F94" s="983">
        <v>0</v>
      </c>
      <c r="G94" s="983">
        <v>111862503.68000001</v>
      </c>
      <c r="H94" s="980"/>
      <c r="I94" s="980"/>
    </row>
    <row r="95" spans="1:9" s="981" customFormat="1">
      <c r="A95" s="977">
        <v>1.3</v>
      </c>
      <c r="B95" s="982" t="s">
        <v>1244</v>
      </c>
      <c r="C95" s="982" t="s">
        <v>1245</v>
      </c>
      <c r="D95" s="983">
        <v>63192967.009999998</v>
      </c>
      <c r="E95" s="983">
        <v>0</v>
      </c>
      <c r="F95" s="983">
        <v>0</v>
      </c>
      <c r="G95" s="983">
        <v>63192967.009999998</v>
      </c>
      <c r="H95" s="980"/>
      <c r="I95" s="980"/>
    </row>
    <row r="96" spans="1:9" s="981" customFormat="1">
      <c r="A96" s="977">
        <v>1.3</v>
      </c>
      <c r="B96" s="982" t="s">
        <v>1246</v>
      </c>
      <c r="C96" s="982" t="s">
        <v>1247</v>
      </c>
      <c r="D96" s="983">
        <v>63192967.009999998</v>
      </c>
      <c r="E96" s="983">
        <v>0</v>
      </c>
      <c r="F96" s="983">
        <v>0</v>
      </c>
      <c r="G96" s="983">
        <v>63192967.009999998</v>
      </c>
      <c r="H96" s="980"/>
      <c r="I96" s="980"/>
    </row>
    <row r="97" spans="1:9" s="981" customFormat="1">
      <c r="A97" s="977">
        <v>1.3</v>
      </c>
      <c r="B97" s="982" t="s">
        <v>1248</v>
      </c>
      <c r="C97" s="982" t="s">
        <v>1247</v>
      </c>
      <c r="D97" s="983">
        <v>63192967.009999998</v>
      </c>
      <c r="E97" s="983">
        <v>0</v>
      </c>
      <c r="F97" s="983">
        <v>0</v>
      </c>
      <c r="G97" s="983">
        <v>63192967.009999998</v>
      </c>
      <c r="H97" s="980"/>
      <c r="I97" s="980"/>
    </row>
    <row r="98" spans="1:9" s="981" customFormat="1">
      <c r="A98" s="977">
        <v>1.3</v>
      </c>
      <c r="B98" s="982" t="s">
        <v>1253</v>
      </c>
      <c r="C98" s="982" t="s">
        <v>1254</v>
      </c>
      <c r="D98" s="983">
        <v>48669536.670000002</v>
      </c>
      <c r="E98" s="983">
        <v>0</v>
      </c>
      <c r="F98" s="983">
        <v>0</v>
      </c>
      <c r="G98" s="983">
        <v>48669536.670000002</v>
      </c>
      <c r="H98" s="980"/>
      <c r="I98" s="980"/>
    </row>
    <row r="99" spans="1:9" s="981" customFormat="1">
      <c r="A99" s="977">
        <v>1.3</v>
      </c>
      <c r="B99" s="982" t="s">
        <v>1255</v>
      </c>
      <c r="C99" s="982" t="s">
        <v>1254</v>
      </c>
      <c r="D99" s="983">
        <v>48669536.670000002</v>
      </c>
      <c r="E99" s="983">
        <v>0</v>
      </c>
      <c r="F99" s="983">
        <v>0</v>
      </c>
      <c r="G99" s="983">
        <v>48669536.670000002</v>
      </c>
      <c r="H99" s="980"/>
      <c r="I99" s="980"/>
    </row>
    <row r="100" spans="1:9" s="981" customFormat="1">
      <c r="A100" s="977">
        <v>1.3</v>
      </c>
      <c r="B100" s="982" t="s">
        <v>1256</v>
      </c>
      <c r="C100" s="982" t="s">
        <v>1254</v>
      </c>
      <c r="D100" s="983">
        <v>48669536.670000002</v>
      </c>
      <c r="E100" s="983">
        <v>0</v>
      </c>
      <c r="F100" s="983">
        <v>0</v>
      </c>
      <c r="G100" s="983">
        <v>48669536.670000002</v>
      </c>
      <c r="H100" s="980"/>
      <c r="I100" s="980"/>
    </row>
    <row r="101" spans="1:9" s="981" customFormat="1">
      <c r="A101" s="977">
        <v>1.3</v>
      </c>
      <c r="B101" s="982" t="s">
        <v>1263</v>
      </c>
      <c r="C101" s="982" t="s">
        <v>1264</v>
      </c>
      <c r="D101" s="983">
        <v>121321716691.78</v>
      </c>
      <c r="E101" s="983">
        <v>1404862848.8499999</v>
      </c>
      <c r="F101" s="983">
        <v>1492656244.3299999</v>
      </c>
      <c r="G101" s="983">
        <v>121233923296.3</v>
      </c>
      <c r="H101" s="980"/>
      <c r="I101" s="980"/>
    </row>
    <row r="102" spans="1:9" s="981" customFormat="1">
      <c r="A102" s="977">
        <v>1.3</v>
      </c>
      <c r="B102" s="982" t="s">
        <v>1265</v>
      </c>
      <c r="C102" s="982" t="s">
        <v>1266</v>
      </c>
      <c r="D102" s="983">
        <v>102689209462.75</v>
      </c>
      <c r="E102" s="983">
        <v>779375946.96000004</v>
      </c>
      <c r="F102" s="983">
        <v>1199679862.02</v>
      </c>
      <c r="G102" s="983">
        <v>102268905547.69</v>
      </c>
      <c r="H102" s="980"/>
      <c r="I102" s="980"/>
    </row>
    <row r="103" spans="1:9" s="981" customFormat="1">
      <c r="A103" s="977">
        <v>1.3</v>
      </c>
      <c r="B103" s="982" t="s">
        <v>1267</v>
      </c>
      <c r="C103" s="982" t="s">
        <v>1268</v>
      </c>
      <c r="D103" s="983">
        <v>3391526853.5999999</v>
      </c>
      <c r="E103" s="983">
        <v>0</v>
      </c>
      <c r="F103" s="983">
        <v>0</v>
      </c>
      <c r="G103" s="983">
        <v>3391526853.5999999</v>
      </c>
      <c r="H103" s="980"/>
      <c r="I103" s="980"/>
    </row>
    <row r="104" spans="1:9" s="981" customFormat="1">
      <c r="A104" s="977">
        <v>1.3</v>
      </c>
      <c r="B104" s="982" t="s">
        <v>1269</v>
      </c>
      <c r="C104" s="982" t="s">
        <v>1270</v>
      </c>
      <c r="D104" s="983">
        <v>3391526853.5999999</v>
      </c>
      <c r="E104" s="983">
        <v>0</v>
      </c>
      <c r="F104" s="983">
        <v>0</v>
      </c>
      <c r="G104" s="983">
        <v>3391526853.5999999</v>
      </c>
      <c r="H104" s="980"/>
      <c r="I104" s="980"/>
    </row>
    <row r="105" spans="1:9" s="981" customFormat="1">
      <c r="A105" s="977">
        <v>1.3</v>
      </c>
      <c r="B105" s="982" t="s">
        <v>1271</v>
      </c>
      <c r="C105" s="982" t="s">
        <v>1272</v>
      </c>
      <c r="D105" s="983">
        <v>1821222953</v>
      </c>
      <c r="E105" s="983">
        <v>0</v>
      </c>
      <c r="F105" s="983">
        <v>0</v>
      </c>
      <c r="G105" s="983">
        <v>1821222953</v>
      </c>
      <c r="H105" s="980"/>
      <c r="I105" s="980"/>
    </row>
    <row r="106" spans="1:9" s="981" customFormat="1">
      <c r="A106" s="977">
        <v>1.3</v>
      </c>
      <c r="B106" s="982" t="s">
        <v>1273</v>
      </c>
      <c r="C106" s="982" t="s">
        <v>1272</v>
      </c>
      <c r="D106" s="983">
        <v>1821222953</v>
      </c>
      <c r="E106" s="983">
        <v>0</v>
      </c>
      <c r="F106" s="983">
        <v>0</v>
      </c>
      <c r="G106" s="983">
        <v>1821222953</v>
      </c>
      <c r="H106" s="980"/>
      <c r="I106" s="980"/>
    </row>
    <row r="107" spans="1:9" s="981" customFormat="1">
      <c r="A107" s="977">
        <v>1.3</v>
      </c>
      <c r="B107" s="982" t="s">
        <v>1276</v>
      </c>
      <c r="C107" s="982" t="s">
        <v>1277</v>
      </c>
      <c r="D107" s="983">
        <v>1570303900.5999999</v>
      </c>
      <c r="E107" s="983">
        <v>0</v>
      </c>
      <c r="F107" s="983">
        <v>0</v>
      </c>
      <c r="G107" s="983">
        <v>1570303900.5999999</v>
      </c>
      <c r="H107" s="980"/>
      <c r="I107" s="980"/>
    </row>
    <row r="108" spans="1:9" s="981" customFormat="1">
      <c r="A108" s="977">
        <v>1.3</v>
      </c>
      <c r="B108" s="982" t="s">
        <v>1278</v>
      </c>
      <c r="C108" s="982" t="s">
        <v>1277</v>
      </c>
      <c r="D108" s="983">
        <v>1570303900.5999999</v>
      </c>
      <c r="E108" s="983">
        <v>0</v>
      </c>
      <c r="F108" s="983">
        <v>0</v>
      </c>
      <c r="G108" s="983">
        <v>1570303900.5999999</v>
      </c>
      <c r="H108" s="980"/>
      <c r="I108" s="980"/>
    </row>
    <row r="109" spans="1:9" s="981" customFormat="1">
      <c r="A109" s="977">
        <v>1.3</v>
      </c>
      <c r="B109" s="982" t="s">
        <v>1281</v>
      </c>
      <c r="C109" s="982" t="s">
        <v>1282</v>
      </c>
      <c r="D109" s="983">
        <v>75832913782.070007</v>
      </c>
      <c r="E109" s="983">
        <v>0</v>
      </c>
      <c r="F109" s="983">
        <v>295706348.41000003</v>
      </c>
      <c r="G109" s="983">
        <v>75537207433.660004</v>
      </c>
      <c r="H109" s="980"/>
      <c r="I109" s="980"/>
    </row>
    <row r="110" spans="1:9" s="981" customFormat="1">
      <c r="A110" s="977">
        <v>1.3</v>
      </c>
      <c r="B110" s="982" t="s">
        <v>1283</v>
      </c>
      <c r="C110" s="982" t="s">
        <v>1284</v>
      </c>
      <c r="D110" s="983">
        <v>75832913782.070007</v>
      </c>
      <c r="E110" s="983">
        <v>0</v>
      </c>
      <c r="F110" s="983">
        <v>295706348.41000003</v>
      </c>
      <c r="G110" s="983">
        <v>75537207433.660004</v>
      </c>
      <c r="H110" s="980"/>
      <c r="I110" s="980"/>
    </row>
    <row r="111" spans="1:9" s="981" customFormat="1">
      <c r="A111" s="977">
        <v>1.3</v>
      </c>
      <c r="B111" s="982" t="s">
        <v>1285</v>
      </c>
      <c r="C111" s="982" t="s">
        <v>1286</v>
      </c>
      <c r="D111" s="983">
        <v>24042505898.939999</v>
      </c>
      <c r="E111" s="983">
        <v>0</v>
      </c>
      <c r="F111" s="983">
        <v>0</v>
      </c>
      <c r="G111" s="983">
        <v>24042505898.939999</v>
      </c>
      <c r="H111" s="980"/>
      <c r="I111" s="980"/>
    </row>
    <row r="112" spans="1:9" s="981" customFormat="1">
      <c r="A112" s="977">
        <v>1.3</v>
      </c>
      <c r="B112" s="982" t="s">
        <v>1287</v>
      </c>
      <c r="C112" s="982" t="s">
        <v>1286</v>
      </c>
      <c r="D112" s="983">
        <v>24042505898.939999</v>
      </c>
      <c r="E112" s="983">
        <v>0</v>
      </c>
      <c r="F112" s="983">
        <v>0</v>
      </c>
      <c r="G112" s="983">
        <v>24042505898.939999</v>
      </c>
      <c r="H112" s="980"/>
      <c r="I112" s="980"/>
    </row>
    <row r="113" spans="1:9" s="981" customFormat="1">
      <c r="A113" s="977">
        <v>1.3</v>
      </c>
      <c r="B113" s="982" t="s">
        <v>1290</v>
      </c>
      <c r="C113" s="982" t="s">
        <v>1277</v>
      </c>
      <c r="D113" s="983">
        <v>87421689276.389999</v>
      </c>
      <c r="E113" s="983">
        <v>0</v>
      </c>
      <c r="F113" s="983">
        <v>0</v>
      </c>
      <c r="G113" s="983">
        <v>87421689276.389999</v>
      </c>
      <c r="H113" s="980"/>
      <c r="I113" s="980"/>
    </row>
    <row r="114" spans="1:9" s="981" customFormat="1">
      <c r="A114" s="977">
        <v>1.3</v>
      </c>
      <c r="B114" s="982" t="s">
        <v>1291</v>
      </c>
      <c r="C114" s="982" t="s">
        <v>1277</v>
      </c>
      <c r="D114" s="983">
        <v>87421689276.389999</v>
      </c>
      <c r="E114" s="983">
        <v>0</v>
      </c>
      <c r="F114" s="983">
        <v>0</v>
      </c>
      <c r="G114" s="983">
        <v>87421689276.389999</v>
      </c>
      <c r="H114" s="980"/>
      <c r="I114" s="980"/>
    </row>
    <row r="115" spans="1:9" s="981" customFormat="1">
      <c r="A115" s="977">
        <v>1.3</v>
      </c>
      <c r="B115" s="982" t="s">
        <v>1294</v>
      </c>
      <c r="C115" s="982" t="s">
        <v>1295</v>
      </c>
      <c r="D115" s="983">
        <v>-73865506232.679993</v>
      </c>
      <c r="E115" s="983">
        <v>0</v>
      </c>
      <c r="F115" s="983">
        <v>295706348.41000003</v>
      </c>
      <c r="G115" s="983">
        <v>-74161212581.089996</v>
      </c>
      <c r="H115" s="980"/>
      <c r="I115" s="980"/>
    </row>
    <row r="116" spans="1:9" s="981" customFormat="1">
      <c r="A116" s="977">
        <v>1.3</v>
      </c>
      <c r="B116" s="982" t="s">
        <v>1296</v>
      </c>
      <c r="C116" s="982" t="s">
        <v>1295</v>
      </c>
      <c r="D116" s="983">
        <v>-73865506232.679993</v>
      </c>
      <c r="E116" s="983">
        <v>0</v>
      </c>
      <c r="F116" s="983">
        <v>295706348.41000003</v>
      </c>
      <c r="G116" s="983">
        <v>-74161212581.089996</v>
      </c>
      <c r="H116" s="980"/>
      <c r="I116" s="980"/>
    </row>
    <row r="117" spans="1:9" s="981" customFormat="1">
      <c r="A117" s="977">
        <v>1.3</v>
      </c>
      <c r="B117" s="982" t="s">
        <v>1301</v>
      </c>
      <c r="C117" s="982" t="s">
        <v>1302</v>
      </c>
      <c r="D117" s="983">
        <v>24169729988.919998</v>
      </c>
      <c r="E117" s="983">
        <v>0</v>
      </c>
      <c r="F117" s="983">
        <v>0</v>
      </c>
      <c r="G117" s="983">
        <v>24169729988.919998</v>
      </c>
      <c r="H117" s="980"/>
      <c r="I117" s="980"/>
    </row>
    <row r="118" spans="1:9" s="981" customFormat="1">
      <c r="A118" s="977">
        <v>1.3</v>
      </c>
      <c r="B118" s="982" t="s">
        <v>1303</v>
      </c>
      <c r="C118" s="982" t="s">
        <v>1302</v>
      </c>
      <c r="D118" s="983">
        <v>24169729988.919998</v>
      </c>
      <c r="E118" s="983">
        <v>0</v>
      </c>
      <c r="F118" s="983">
        <v>0</v>
      </c>
      <c r="G118" s="983">
        <v>24169729988.919998</v>
      </c>
      <c r="H118" s="980"/>
      <c r="I118" s="980"/>
    </row>
    <row r="119" spans="1:9" s="981" customFormat="1">
      <c r="A119" s="977">
        <v>1.3</v>
      </c>
      <c r="B119" s="982" t="s">
        <v>1306</v>
      </c>
      <c r="C119" s="982" t="s">
        <v>1307</v>
      </c>
      <c r="D119" s="983">
        <v>1045810642.66</v>
      </c>
      <c r="E119" s="983">
        <v>0</v>
      </c>
      <c r="F119" s="983">
        <v>0</v>
      </c>
      <c r="G119" s="983">
        <v>1045810642.66</v>
      </c>
      <c r="H119" s="980"/>
      <c r="I119" s="980"/>
    </row>
    <row r="120" spans="1:9" s="981" customFormat="1">
      <c r="A120" s="977">
        <v>1.3</v>
      </c>
      <c r="B120" s="982" t="s">
        <v>1308</v>
      </c>
      <c r="C120" s="982" t="s">
        <v>1307</v>
      </c>
      <c r="D120" s="983">
        <v>1045810642.66</v>
      </c>
      <c r="E120" s="983">
        <v>0</v>
      </c>
      <c r="F120" s="983">
        <v>0</v>
      </c>
      <c r="G120" s="983">
        <v>1045810642.66</v>
      </c>
      <c r="H120" s="980"/>
      <c r="I120" s="980"/>
    </row>
    <row r="121" spans="1:9" s="981" customFormat="1">
      <c r="A121" s="977">
        <v>1.3</v>
      </c>
      <c r="B121" s="982" t="s">
        <v>1311</v>
      </c>
      <c r="C121" s="982" t="s">
        <v>1312</v>
      </c>
      <c r="D121" s="983">
        <v>13018684207.84</v>
      </c>
      <c r="E121" s="983">
        <v>0</v>
      </c>
      <c r="F121" s="983">
        <v>0</v>
      </c>
      <c r="G121" s="983">
        <v>13018684207.84</v>
      </c>
      <c r="H121" s="980"/>
      <c r="I121" s="980"/>
    </row>
    <row r="122" spans="1:9" s="981" customFormat="1">
      <c r="A122" s="977">
        <v>1.3</v>
      </c>
      <c r="B122" s="982" t="s">
        <v>1313</v>
      </c>
      <c r="C122" s="982" t="s">
        <v>1312</v>
      </c>
      <c r="D122" s="983">
        <v>13018684207.84</v>
      </c>
      <c r="E122" s="983">
        <v>0</v>
      </c>
      <c r="F122" s="983">
        <v>0</v>
      </c>
      <c r="G122" s="983">
        <v>13018684207.84</v>
      </c>
      <c r="H122" s="980"/>
      <c r="I122" s="980"/>
    </row>
    <row r="123" spans="1:9" s="981" customFormat="1">
      <c r="A123" s="977">
        <v>1.3</v>
      </c>
      <c r="B123" s="982" t="s">
        <v>1316</v>
      </c>
      <c r="C123" s="982" t="s">
        <v>1317</v>
      </c>
      <c r="D123" s="983">
        <v>208784466.34999999</v>
      </c>
      <c r="E123" s="983">
        <v>82990</v>
      </c>
      <c r="F123" s="983">
        <v>2773652.91</v>
      </c>
      <c r="G123" s="983">
        <v>206093803.44</v>
      </c>
      <c r="H123" s="980"/>
      <c r="I123" s="980"/>
    </row>
    <row r="124" spans="1:9" s="981" customFormat="1">
      <c r="A124" s="977">
        <v>1.3</v>
      </c>
      <c r="B124" s="982" t="s">
        <v>1318</v>
      </c>
      <c r="C124" s="982" t="s">
        <v>1319</v>
      </c>
      <c r="D124" s="983">
        <v>208784466.34999999</v>
      </c>
      <c r="E124" s="983">
        <v>82990</v>
      </c>
      <c r="F124" s="983">
        <v>2773652.91</v>
      </c>
      <c r="G124" s="983">
        <v>206093803.44</v>
      </c>
      <c r="H124" s="980"/>
      <c r="I124" s="980"/>
    </row>
    <row r="125" spans="1:9" s="981" customFormat="1">
      <c r="A125" s="977">
        <v>1.3</v>
      </c>
      <c r="B125" s="982" t="s">
        <v>1320</v>
      </c>
      <c r="C125" s="982" t="s">
        <v>1286</v>
      </c>
      <c r="D125" s="983">
        <v>427818988.87</v>
      </c>
      <c r="E125" s="983">
        <v>82990</v>
      </c>
      <c r="F125" s="983">
        <v>0</v>
      </c>
      <c r="G125" s="983">
        <v>427901978.87</v>
      </c>
      <c r="H125" s="980"/>
      <c r="I125" s="980"/>
    </row>
    <row r="126" spans="1:9" s="981" customFormat="1">
      <c r="A126" s="977">
        <v>1.3</v>
      </c>
      <c r="B126" s="982" t="s">
        <v>1321</v>
      </c>
      <c r="C126" s="982" t="s">
        <v>1286</v>
      </c>
      <c r="D126" s="983">
        <v>427818988.87</v>
      </c>
      <c r="E126" s="983">
        <v>82990</v>
      </c>
      <c r="F126" s="983">
        <v>0</v>
      </c>
      <c r="G126" s="983">
        <v>427901978.87</v>
      </c>
      <c r="H126" s="980"/>
      <c r="I126" s="980"/>
    </row>
    <row r="127" spans="1:9" s="981" customFormat="1">
      <c r="A127" s="977">
        <v>1.3</v>
      </c>
      <c r="B127" s="982" t="s">
        <v>1324</v>
      </c>
      <c r="C127" s="982" t="s">
        <v>1325</v>
      </c>
      <c r="D127" s="983">
        <v>-219034522.52000001</v>
      </c>
      <c r="E127" s="983">
        <v>0</v>
      </c>
      <c r="F127" s="983">
        <v>2773652.91</v>
      </c>
      <c r="G127" s="983">
        <v>-221808175.43000001</v>
      </c>
      <c r="H127" s="980"/>
      <c r="I127" s="980"/>
    </row>
    <row r="128" spans="1:9" s="981" customFormat="1">
      <c r="A128" s="977">
        <v>1.3</v>
      </c>
      <c r="B128" s="982" t="s">
        <v>1326</v>
      </c>
      <c r="C128" s="982" t="s">
        <v>1325</v>
      </c>
      <c r="D128" s="983">
        <v>-219034522.52000001</v>
      </c>
      <c r="E128" s="983">
        <v>0</v>
      </c>
      <c r="F128" s="983">
        <v>2773652.91</v>
      </c>
      <c r="G128" s="983">
        <v>-221808175.43000001</v>
      </c>
      <c r="H128" s="980"/>
      <c r="I128" s="980"/>
    </row>
    <row r="129" spans="1:9" s="981" customFormat="1">
      <c r="A129" s="977">
        <v>1.3</v>
      </c>
      <c r="B129" s="982" t="s">
        <v>1329</v>
      </c>
      <c r="C129" s="982" t="s">
        <v>1330</v>
      </c>
      <c r="D129" s="983">
        <v>5471076230.6899996</v>
      </c>
      <c r="E129" s="983">
        <v>70383393.450000003</v>
      </c>
      <c r="F129" s="983">
        <v>117102178.06999999</v>
      </c>
      <c r="G129" s="983">
        <v>5424357446.0699997</v>
      </c>
      <c r="H129" s="980"/>
      <c r="I129" s="980"/>
    </row>
    <row r="130" spans="1:9" s="981" customFormat="1">
      <c r="A130" s="977">
        <v>1.3</v>
      </c>
      <c r="B130" s="982" t="s">
        <v>1331</v>
      </c>
      <c r="C130" s="982" t="s">
        <v>1332</v>
      </c>
      <c r="D130" s="983">
        <v>387363740.54000002</v>
      </c>
      <c r="E130" s="983">
        <v>0</v>
      </c>
      <c r="F130" s="983">
        <v>4798503.6100000003</v>
      </c>
      <c r="G130" s="983">
        <v>382565236.93000001</v>
      </c>
      <c r="H130" s="980"/>
      <c r="I130" s="980"/>
    </row>
    <row r="131" spans="1:9" s="981" customFormat="1">
      <c r="A131" s="977">
        <v>1.3</v>
      </c>
      <c r="B131" s="982" t="s">
        <v>1333</v>
      </c>
      <c r="C131" s="982" t="s">
        <v>1286</v>
      </c>
      <c r="D131" s="983">
        <v>601602392.36000001</v>
      </c>
      <c r="E131" s="983">
        <v>0</v>
      </c>
      <c r="F131" s="983">
        <v>0</v>
      </c>
      <c r="G131" s="983">
        <v>601602392.36000001</v>
      </c>
      <c r="H131" s="980"/>
      <c r="I131" s="980"/>
    </row>
    <row r="132" spans="1:9" s="981" customFormat="1">
      <c r="A132" s="977">
        <v>1.3</v>
      </c>
      <c r="B132" s="982" t="s">
        <v>1334</v>
      </c>
      <c r="C132" s="982" t="s">
        <v>1286</v>
      </c>
      <c r="D132" s="983">
        <v>601602392.36000001</v>
      </c>
      <c r="E132" s="983">
        <v>0</v>
      </c>
      <c r="F132" s="983">
        <v>0</v>
      </c>
      <c r="G132" s="983">
        <v>601602392.36000001</v>
      </c>
      <c r="H132" s="980"/>
      <c r="I132" s="980"/>
    </row>
    <row r="133" spans="1:9" s="981" customFormat="1">
      <c r="A133" s="977">
        <v>1.3</v>
      </c>
      <c r="B133" s="982" t="s">
        <v>1337</v>
      </c>
      <c r="C133" s="982" t="s">
        <v>1325</v>
      </c>
      <c r="D133" s="983">
        <v>-214238651.81999999</v>
      </c>
      <c r="E133" s="983">
        <v>0</v>
      </c>
      <c r="F133" s="983">
        <v>4798503.6100000003</v>
      </c>
      <c r="G133" s="983">
        <v>-219037155.43000001</v>
      </c>
      <c r="H133" s="980"/>
      <c r="I133" s="980"/>
    </row>
    <row r="134" spans="1:9" s="981" customFormat="1">
      <c r="A134" s="977">
        <v>1.3</v>
      </c>
      <c r="B134" s="982" t="s">
        <v>1338</v>
      </c>
      <c r="C134" s="982" t="s">
        <v>1325</v>
      </c>
      <c r="D134" s="983">
        <v>-214238651.81999999</v>
      </c>
      <c r="E134" s="983">
        <v>0</v>
      </c>
      <c r="F134" s="983">
        <v>4798503.6100000003</v>
      </c>
      <c r="G134" s="983">
        <v>-219037155.43000001</v>
      </c>
      <c r="H134" s="980"/>
      <c r="I134" s="980"/>
    </row>
    <row r="135" spans="1:9" s="981" customFormat="1">
      <c r="A135" s="977">
        <v>1.3</v>
      </c>
      <c r="B135" s="982" t="s">
        <v>1341</v>
      </c>
      <c r="C135" s="982" t="s">
        <v>1342</v>
      </c>
      <c r="D135" s="983">
        <v>5046350435.3400002</v>
      </c>
      <c r="E135" s="983">
        <v>70383393.450000003</v>
      </c>
      <c r="F135" s="983">
        <v>111734772.68000001</v>
      </c>
      <c r="G135" s="983">
        <v>5004999056.1099997</v>
      </c>
      <c r="H135" s="980"/>
      <c r="I135" s="980"/>
    </row>
    <row r="136" spans="1:9" s="981" customFormat="1">
      <c r="A136" s="977">
        <v>1.3</v>
      </c>
      <c r="B136" s="982" t="s">
        <v>1343</v>
      </c>
      <c r="C136" s="982" t="s">
        <v>1286</v>
      </c>
      <c r="D136" s="983">
        <v>10292474730.83</v>
      </c>
      <c r="E136" s="983">
        <v>70383393.450000003</v>
      </c>
      <c r="F136" s="983">
        <v>11469553.199999999</v>
      </c>
      <c r="G136" s="983">
        <v>10351388571.08</v>
      </c>
      <c r="H136" s="980"/>
      <c r="I136" s="980"/>
    </row>
    <row r="137" spans="1:9" s="981" customFormat="1">
      <c r="A137" s="977">
        <v>1.3</v>
      </c>
      <c r="B137" s="982" t="s">
        <v>1344</v>
      </c>
      <c r="C137" s="982" t="s">
        <v>1286</v>
      </c>
      <c r="D137" s="983">
        <v>10292474730.83</v>
      </c>
      <c r="E137" s="983">
        <v>70383393.450000003</v>
      </c>
      <c r="F137" s="983">
        <v>11469553.199999999</v>
      </c>
      <c r="G137" s="983">
        <v>10351388571.08</v>
      </c>
      <c r="H137" s="980"/>
      <c r="I137" s="980"/>
    </row>
    <row r="138" spans="1:9" s="981" customFormat="1">
      <c r="A138" s="977">
        <v>1.3</v>
      </c>
      <c r="B138" s="982" t="s">
        <v>1347</v>
      </c>
      <c r="C138" s="982" t="s">
        <v>1325</v>
      </c>
      <c r="D138" s="983">
        <v>-5334070207.4899998</v>
      </c>
      <c r="E138" s="983">
        <v>0</v>
      </c>
      <c r="F138" s="983">
        <v>100265219.48</v>
      </c>
      <c r="G138" s="983">
        <v>-5434335426.9700003</v>
      </c>
      <c r="H138" s="980"/>
      <c r="I138" s="980"/>
    </row>
    <row r="139" spans="1:9" s="981" customFormat="1">
      <c r="A139" s="977">
        <v>1.3</v>
      </c>
      <c r="B139" s="982" t="s">
        <v>1348</v>
      </c>
      <c r="C139" s="982" t="s">
        <v>1325</v>
      </c>
      <c r="D139" s="983">
        <v>-5334070207.4899998</v>
      </c>
      <c r="E139" s="983">
        <v>0</v>
      </c>
      <c r="F139" s="983">
        <v>100265219.48</v>
      </c>
      <c r="G139" s="983">
        <v>-5434335426.9700003</v>
      </c>
      <c r="H139" s="980"/>
      <c r="I139" s="980"/>
    </row>
    <row r="140" spans="1:9" s="981" customFormat="1">
      <c r="A140" s="977">
        <v>1.3</v>
      </c>
      <c r="B140" s="982" t="s">
        <v>1353</v>
      </c>
      <c r="C140" s="982" t="s">
        <v>1302</v>
      </c>
      <c r="D140" s="983">
        <v>87945912</v>
      </c>
      <c r="E140" s="983">
        <v>0</v>
      </c>
      <c r="F140" s="983">
        <v>0</v>
      </c>
      <c r="G140" s="983">
        <v>87945912</v>
      </c>
      <c r="H140" s="980"/>
      <c r="I140" s="980"/>
    </row>
    <row r="141" spans="1:9" s="981" customFormat="1">
      <c r="A141" s="977">
        <v>1.3</v>
      </c>
      <c r="B141" s="982" t="s">
        <v>1354</v>
      </c>
      <c r="C141" s="982" t="s">
        <v>1302</v>
      </c>
      <c r="D141" s="983">
        <v>87945912</v>
      </c>
      <c r="E141" s="983">
        <v>0</v>
      </c>
      <c r="F141" s="983">
        <v>0</v>
      </c>
      <c r="G141" s="983">
        <v>87945912</v>
      </c>
      <c r="H141" s="980"/>
      <c r="I141" s="980"/>
    </row>
    <row r="142" spans="1:9" s="981" customFormat="1">
      <c r="A142" s="977">
        <v>1.3</v>
      </c>
      <c r="B142" s="982" t="s">
        <v>1357</v>
      </c>
      <c r="C142" s="982" t="s">
        <v>1358</v>
      </c>
      <c r="D142" s="983">
        <v>5619677.6799999997</v>
      </c>
      <c r="E142" s="983">
        <v>0</v>
      </c>
      <c r="F142" s="983">
        <v>78891.12</v>
      </c>
      <c r="G142" s="983">
        <v>5540786.5599999996</v>
      </c>
      <c r="H142" s="980"/>
      <c r="I142" s="980"/>
    </row>
    <row r="143" spans="1:9" s="981" customFormat="1">
      <c r="A143" s="977">
        <v>1.3</v>
      </c>
      <c r="B143" s="982" t="s">
        <v>1359</v>
      </c>
      <c r="C143" s="982" t="s">
        <v>1286</v>
      </c>
      <c r="D143" s="983">
        <v>9598420</v>
      </c>
      <c r="E143" s="983">
        <v>0</v>
      </c>
      <c r="F143" s="983">
        <v>0</v>
      </c>
      <c r="G143" s="983">
        <v>9598420</v>
      </c>
      <c r="H143" s="980"/>
      <c r="I143" s="980"/>
    </row>
    <row r="144" spans="1:9" s="981" customFormat="1">
      <c r="A144" s="977">
        <v>1.3</v>
      </c>
      <c r="B144" s="982" t="s">
        <v>1360</v>
      </c>
      <c r="C144" s="982" t="s">
        <v>1286</v>
      </c>
      <c r="D144" s="983">
        <v>9598420</v>
      </c>
      <c r="E144" s="983">
        <v>0</v>
      </c>
      <c r="F144" s="983">
        <v>0</v>
      </c>
      <c r="G144" s="983">
        <v>9598420</v>
      </c>
      <c r="H144" s="980"/>
      <c r="I144" s="980"/>
    </row>
    <row r="145" spans="1:9" s="981" customFormat="1">
      <c r="A145" s="977">
        <v>1.3</v>
      </c>
      <c r="B145" s="982" t="s">
        <v>1363</v>
      </c>
      <c r="C145" s="982" t="s">
        <v>1295</v>
      </c>
      <c r="D145" s="983">
        <v>-3978742.32</v>
      </c>
      <c r="E145" s="983">
        <v>0</v>
      </c>
      <c r="F145" s="983">
        <v>78891.12</v>
      </c>
      <c r="G145" s="983">
        <v>-4057633.44</v>
      </c>
      <c r="H145" s="980"/>
      <c r="I145" s="980"/>
    </row>
    <row r="146" spans="1:9" s="981" customFormat="1">
      <c r="A146" s="977">
        <v>1.3</v>
      </c>
      <c r="B146" s="982" t="s">
        <v>1364</v>
      </c>
      <c r="C146" s="982" t="s">
        <v>1295</v>
      </c>
      <c r="D146" s="983">
        <v>-3978742.32</v>
      </c>
      <c r="E146" s="983">
        <v>0</v>
      </c>
      <c r="F146" s="983">
        <v>78891.12</v>
      </c>
      <c r="G146" s="983">
        <v>-4057633.44</v>
      </c>
      <c r="H146" s="980"/>
      <c r="I146" s="980"/>
    </row>
    <row r="147" spans="1:9" s="981" customFormat="1">
      <c r="A147" s="977">
        <v>1.3</v>
      </c>
      <c r="B147" s="982" t="s">
        <v>1367</v>
      </c>
      <c r="C147" s="982" t="s">
        <v>1368</v>
      </c>
      <c r="D147" s="983">
        <v>3313390.88</v>
      </c>
      <c r="E147" s="983">
        <v>0</v>
      </c>
      <c r="F147" s="983">
        <v>28531.84</v>
      </c>
      <c r="G147" s="983">
        <v>3284859.04</v>
      </c>
      <c r="H147" s="980"/>
      <c r="I147" s="980"/>
    </row>
    <row r="148" spans="1:9" s="981" customFormat="1">
      <c r="A148" s="977">
        <v>1.3</v>
      </c>
      <c r="B148" s="982" t="s">
        <v>1369</v>
      </c>
      <c r="C148" s="982" t="s">
        <v>1370</v>
      </c>
      <c r="D148" s="983">
        <v>3471373.16</v>
      </c>
      <c r="E148" s="983">
        <v>0</v>
      </c>
      <c r="F148" s="983">
        <v>0</v>
      </c>
      <c r="G148" s="983">
        <v>3471373.16</v>
      </c>
      <c r="H148" s="980"/>
      <c r="I148" s="980"/>
    </row>
    <row r="149" spans="1:9" s="981" customFormat="1">
      <c r="A149" s="977">
        <v>1.3</v>
      </c>
      <c r="B149" s="982" t="s">
        <v>1371</v>
      </c>
      <c r="C149" s="982" t="s">
        <v>1370</v>
      </c>
      <c r="D149" s="983">
        <v>3471373.16</v>
      </c>
      <c r="E149" s="983">
        <v>0</v>
      </c>
      <c r="F149" s="983">
        <v>0</v>
      </c>
      <c r="G149" s="983">
        <v>3471373.16</v>
      </c>
      <c r="H149" s="980"/>
      <c r="I149" s="980"/>
    </row>
    <row r="150" spans="1:9" s="981" customFormat="1">
      <c r="A150" s="977">
        <v>1.3</v>
      </c>
      <c r="B150" s="982" t="s">
        <v>1374</v>
      </c>
      <c r="C150" s="982" t="s">
        <v>1325</v>
      </c>
      <c r="D150" s="983">
        <v>-157982.28</v>
      </c>
      <c r="E150" s="983">
        <v>0</v>
      </c>
      <c r="F150" s="983">
        <v>28531.84</v>
      </c>
      <c r="G150" s="983">
        <v>-186514.12</v>
      </c>
      <c r="H150" s="980"/>
      <c r="I150" s="980"/>
    </row>
    <row r="151" spans="1:9" s="981" customFormat="1">
      <c r="A151" s="977">
        <v>1.3</v>
      </c>
      <c r="B151" s="982" t="s">
        <v>1375</v>
      </c>
      <c r="C151" s="982" t="s">
        <v>1295</v>
      </c>
      <c r="D151" s="983">
        <v>-157982.28</v>
      </c>
      <c r="E151" s="983">
        <v>0</v>
      </c>
      <c r="F151" s="983">
        <v>28531.84</v>
      </c>
      <c r="G151" s="983">
        <v>-186514.12</v>
      </c>
      <c r="H151" s="980"/>
      <c r="I151" s="980"/>
    </row>
    <row r="152" spans="1:9" s="981" customFormat="1">
      <c r="A152" s="977">
        <v>1.3</v>
      </c>
      <c r="B152" s="982" t="s">
        <v>1378</v>
      </c>
      <c r="C152" s="982" t="s">
        <v>1379</v>
      </c>
      <c r="D152" s="983">
        <v>28428986.25</v>
      </c>
      <c r="E152" s="983">
        <v>0</v>
      </c>
      <c r="F152" s="983">
        <v>461478.82</v>
      </c>
      <c r="G152" s="983">
        <v>27967507.43</v>
      </c>
      <c r="H152" s="980"/>
      <c r="I152" s="980"/>
    </row>
    <row r="153" spans="1:9" s="981" customFormat="1">
      <c r="A153" s="977">
        <v>1.3</v>
      </c>
      <c r="B153" s="982" t="s">
        <v>1380</v>
      </c>
      <c r="C153" s="982" t="s">
        <v>1286</v>
      </c>
      <c r="D153" s="983">
        <v>55077789.759999998</v>
      </c>
      <c r="E153" s="983">
        <v>0</v>
      </c>
      <c r="F153" s="983">
        <v>0</v>
      </c>
      <c r="G153" s="983">
        <v>55077789.759999998</v>
      </c>
      <c r="H153" s="980"/>
      <c r="I153" s="980"/>
    </row>
    <row r="154" spans="1:9" s="981" customFormat="1">
      <c r="A154" s="977">
        <v>1.3</v>
      </c>
      <c r="B154" s="982" t="s">
        <v>1381</v>
      </c>
      <c r="C154" s="982" t="s">
        <v>1286</v>
      </c>
      <c r="D154" s="983">
        <v>55077789.759999998</v>
      </c>
      <c r="E154" s="983">
        <v>0</v>
      </c>
      <c r="F154" s="983">
        <v>0</v>
      </c>
      <c r="G154" s="983">
        <v>55077789.759999998</v>
      </c>
      <c r="H154" s="980"/>
      <c r="I154" s="980"/>
    </row>
    <row r="155" spans="1:9" s="981" customFormat="1">
      <c r="A155" s="977">
        <v>1.3</v>
      </c>
      <c r="B155" s="982" t="s">
        <v>1384</v>
      </c>
      <c r="C155" s="982" t="s">
        <v>1295</v>
      </c>
      <c r="D155" s="983">
        <v>-26648803.510000002</v>
      </c>
      <c r="E155" s="983">
        <v>0</v>
      </c>
      <c r="F155" s="983">
        <v>461478.82</v>
      </c>
      <c r="G155" s="983">
        <v>-27110282.329999998</v>
      </c>
      <c r="H155" s="980"/>
      <c r="I155" s="980"/>
    </row>
    <row r="156" spans="1:9" s="981" customFormat="1" ht="10.5" customHeight="1">
      <c r="A156" s="977">
        <v>1.3</v>
      </c>
      <c r="B156" s="982" t="s">
        <v>1385</v>
      </c>
      <c r="C156" s="982" t="s">
        <v>1295</v>
      </c>
      <c r="D156" s="983">
        <v>-26648803.510000002</v>
      </c>
      <c r="E156" s="983">
        <v>0</v>
      </c>
      <c r="F156" s="983">
        <v>461478.82</v>
      </c>
      <c r="G156" s="983">
        <v>-27110282.329999998</v>
      </c>
      <c r="H156" s="980"/>
      <c r="I156" s="980"/>
    </row>
    <row r="157" spans="1:9" s="981" customFormat="1">
      <c r="A157" s="977">
        <v>1.3</v>
      </c>
      <c r="B157" s="982" t="s">
        <v>1388</v>
      </c>
      <c r="C157" s="982" t="s">
        <v>1389</v>
      </c>
      <c r="D157" s="983">
        <v>3892700436.3099999</v>
      </c>
      <c r="E157" s="983">
        <v>33529400.559999999</v>
      </c>
      <c r="F157" s="983">
        <v>65866696.700000003</v>
      </c>
      <c r="G157" s="983">
        <v>3860363140.1700001</v>
      </c>
      <c r="H157" s="980"/>
      <c r="I157" s="980"/>
    </row>
    <row r="158" spans="1:9" s="981" customFormat="1">
      <c r="A158" s="977">
        <v>1.3</v>
      </c>
      <c r="B158" s="982" t="s">
        <v>1390</v>
      </c>
      <c r="C158" s="982" t="s">
        <v>1391</v>
      </c>
      <c r="D158" s="983">
        <v>3892700436.3099999</v>
      </c>
      <c r="E158" s="983">
        <v>33529400.559999999</v>
      </c>
      <c r="F158" s="983">
        <v>65866696.700000003</v>
      </c>
      <c r="G158" s="983">
        <v>3860363140.1700001</v>
      </c>
      <c r="H158" s="980"/>
      <c r="I158" s="980"/>
    </row>
    <row r="159" spans="1:9" s="981" customFormat="1">
      <c r="A159" s="977">
        <v>1.3</v>
      </c>
      <c r="B159" s="982" t="s">
        <v>1392</v>
      </c>
      <c r="C159" s="982" t="s">
        <v>1286</v>
      </c>
      <c r="D159" s="983">
        <v>7715495116.54</v>
      </c>
      <c r="E159" s="983">
        <v>23762526.649999999</v>
      </c>
      <c r="F159" s="983">
        <v>15459341.75</v>
      </c>
      <c r="G159" s="983">
        <v>7723798301.4399996</v>
      </c>
      <c r="H159" s="980"/>
      <c r="I159" s="980"/>
    </row>
    <row r="160" spans="1:9" s="981" customFormat="1">
      <c r="A160" s="977">
        <v>1.3</v>
      </c>
      <c r="B160" s="982" t="s">
        <v>1393</v>
      </c>
      <c r="C160" s="982" t="s">
        <v>1286</v>
      </c>
      <c r="D160" s="983">
        <v>7715495116.54</v>
      </c>
      <c r="E160" s="983">
        <v>23762526.649999999</v>
      </c>
      <c r="F160" s="983">
        <v>15459341.75</v>
      </c>
      <c r="G160" s="983">
        <v>7723798301.4399996</v>
      </c>
      <c r="H160" s="980"/>
      <c r="I160" s="980"/>
    </row>
    <row r="161" spans="1:9" s="981" customFormat="1">
      <c r="A161" s="977">
        <v>1.3</v>
      </c>
      <c r="B161" s="982" t="s">
        <v>1396</v>
      </c>
      <c r="C161" s="982" t="s">
        <v>1295</v>
      </c>
      <c r="D161" s="983">
        <v>-3822794680.23</v>
      </c>
      <c r="E161" s="983">
        <v>9766873.9100000001</v>
      </c>
      <c r="F161" s="983">
        <v>50407354.950000003</v>
      </c>
      <c r="G161" s="983">
        <v>-3863435161.27</v>
      </c>
      <c r="H161" s="980"/>
      <c r="I161" s="980"/>
    </row>
    <row r="162" spans="1:9" s="981" customFormat="1">
      <c r="A162" s="977">
        <v>1.3</v>
      </c>
      <c r="B162" s="982" t="s">
        <v>1397</v>
      </c>
      <c r="C162" s="982" t="s">
        <v>1295</v>
      </c>
      <c r="D162" s="983">
        <v>-3822794680.23</v>
      </c>
      <c r="E162" s="983">
        <v>9766873.9100000001</v>
      </c>
      <c r="F162" s="983">
        <v>50407354.950000003</v>
      </c>
      <c r="G162" s="983">
        <v>-3863435161.27</v>
      </c>
      <c r="H162" s="980"/>
      <c r="I162" s="980"/>
    </row>
    <row r="163" spans="1:9" s="981" customFormat="1">
      <c r="A163" s="977">
        <v>1.3</v>
      </c>
      <c r="B163" s="982" t="s">
        <v>1400</v>
      </c>
      <c r="C163" s="982" t="s">
        <v>1401</v>
      </c>
      <c r="D163" s="983">
        <v>4089150692.5900002</v>
      </c>
      <c r="E163" s="983">
        <v>227016601.25999999</v>
      </c>
      <c r="F163" s="983">
        <v>202022466.02000001</v>
      </c>
      <c r="G163" s="983">
        <v>4114144827.8299999</v>
      </c>
      <c r="H163" s="980"/>
      <c r="I163" s="980"/>
    </row>
    <row r="164" spans="1:9" s="981" customFormat="1">
      <c r="A164" s="977">
        <v>1.3</v>
      </c>
      <c r="B164" s="982" t="s">
        <v>1402</v>
      </c>
      <c r="C164" s="982" t="s">
        <v>1403</v>
      </c>
      <c r="D164" s="983">
        <v>4089150692.5900002</v>
      </c>
      <c r="E164" s="983">
        <v>227016601.25999999</v>
      </c>
      <c r="F164" s="983">
        <v>202022466.02000001</v>
      </c>
      <c r="G164" s="983">
        <v>4114144827.8299999</v>
      </c>
      <c r="H164" s="980"/>
      <c r="I164" s="980"/>
    </row>
    <row r="165" spans="1:9" s="981" customFormat="1">
      <c r="A165" s="977">
        <v>1.3</v>
      </c>
      <c r="B165" s="982" t="s">
        <v>1404</v>
      </c>
      <c r="C165" s="982" t="s">
        <v>1286</v>
      </c>
      <c r="D165" s="983">
        <v>8125136934.2399998</v>
      </c>
      <c r="E165" s="983">
        <v>227016601.25999999</v>
      </c>
      <c r="F165" s="983">
        <v>144929227.94999999</v>
      </c>
      <c r="G165" s="983">
        <v>8207224307.5500002</v>
      </c>
      <c r="H165" s="980"/>
      <c r="I165" s="980"/>
    </row>
    <row r="166" spans="1:9" s="981" customFormat="1">
      <c r="A166" s="977">
        <v>1.3</v>
      </c>
      <c r="B166" s="982" t="s">
        <v>1405</v>
      </c>
      <c r="C166" s="982" t="s">
        <v>1286</v>
      </c>
      <c r="D166" s="983">
        <v>8125136934.2399998</v>
      </c>
      <c r="E166" s="983">
        <v>227016601.25999999</v>
      </c>
      <c r="F166" s="983">
        <v>144929227.94999999</v>
      </c>
      <c r="G166" s="983">
        <v>8207224307.5500002</v>
      </c>
      <c r="H166" s="980"/>
      <c r="I166" s="980"/>
    </row>
    <row r="167" spans="1:9" s="981" customFormat="1">
      <c r="A167" s="977">
        <v>1.3</v>
      </c>
      <c r="B167" s="982" t="s">
        <v>1408</v>
      </c>
      <c r="C167" s="982" t="s">
        <v>1295</v>
      </c>
      <c r="D167" s="983">
        <v>-4035986241.6500001</v>
      </c>
      <c r="E167" s="983">
        <v>0</v>
      </c>
      <c r="F167" s="983">
        <v>57093238.07</v>
      </c>
      <c r="G167" s="983">
        <v>-4093079479.7199998</v>
      </c>
      <c r="H167" s="980"/>
      <c r="I167" s="980"/>
    </row>
    <row r="168" spans="1:9" s="981" customFormat="1">
      <c r="A168" s="977">
        <v>1.3</v>
      </c>
      <c r="B168" s="982" t="s">
        <v>1409</v>
      </c>
      <c r="C168" s="982" t="s">
        <v>1295</v>
      </c>
      <c r="D168" s="983">
        <v>-4035986241.6500001</v>
      </c>
      <c r="E168" s="983">
        <v>0</v>
      </c>
      <c r="F168" s="983">
        <v>57093238.07</v>
      </c>
      <c r="G168" s="983">
        <v>-4093079479.7199998</v>
      </c>
      <c r="H168" s="980"/>
      <c r="I168" s="980"/>
    </row>
    <row r="169" spans="1:9" s="981" customFormat="1">
      <c r="A169" s="977">
        <v>1.3</v>
      </c>
      <c r="B169" s="982" t="s">
        <v>1412</v>
      </c>
      <c r="C169" s="982" t="s">
        <v>1413</v>
      </c>
      <c r="D169" s="983">
        <v>5055779335.1999998</v>
      </c>
      <c r="E169" s="983">
        <v>395267282.25</v>
      </c>
      <c r="F169" s="983">
        <v>427800935.94999999</v>
      </c>
      <c r="G169" s="983">
        <v>5023245681.5</v>
      </c>
      <c r="H169" s="980"/>
      <c r="I169" s="980"/>
    </row>
    <row r="170" spans="1:9" s="981" customFormat="1">
      <c r="A170" s="977">
        <v>1.3</v>
      </c>
      <c r="B170" s="982" t="s">
        <v>1414</v>
      </c>
      <c r="C170" s="982" t="s">
        <v>1415</v>
      </c>
      <c r="D170" s="983">
        <v>5055779335.1999998</v>
      </c>
      <c r="E170" s="983">
        <v>395267282.25</v>
      </c>
      <c r="F170" s="983">
        <v>427800935.94999999</v>
      </c>
      <c r="G170" s="983">
        <v>5023245681.5</v>
      </c>
      <c r="H170" s="980"/>
      <c r="I170" s="980"/>
    </row>
    <row r="171" spans="1:9" s="981" customFormat="1">
      <c r="A171" s="977">
        <v>1.3</v>
      </c>
      <c r="B171" s="982" t="s">
        <v>1416</v>
      </c>
      <c r="C171" s="982" t="s">
        <v>1286</v>
      </c>
      <c r="D171" s="983">
        <v>11318016222.860001</v>
      </c>
      <c r="E171" s="983">
        <v>185017985.40000001</v>
      </c>
      <c r="F171" s="983">
        <v>333107715.10000002</v>
      </c>
      <c r="G171" s="983">
        <v>11169926493.16</v>
      </c>
      <c r="H171" s="980"/>
      <c r="I171" s="980"/>
    </row>
    <row r="172" spans="1:9" s="981" customFormat="1">
      <c r="A172" s="977">
        <v>1.3</v>
      </c>
      <c r="B172" s="982" t="s">
        <v>1417</v>
      </c>
      <c r="C172" s="982" t="s">
        <v>1286</v>
      </c>
      <c r="D172" s="983">
        <v>11318016222.860001</v>
      </c>
      <c r="E172" s="983">
        <v>185017985.40000001</v>
      </c>
      <c r="F172" s="983">
        <v>333107715.10000002</v>
      </c>
      <c r="G172" s="983">
        <v>11169926493.16</v>
      </c>
      <c r="H172" s="980"/>
      <c r="I172" s="980"/>
    </row>
    <row r="173" spans="1:9" s="981" customFormat="1">
      <c r="A173" s="977">
        <v>1.3</v>
      </c>
      <c r="B173" s="982" t="s">
        <v>1420</v>
      </c>
      <c r="C173" s="982" t="s">
        <v>1295</v>
      </c>
      <c r="D173" s="983">
        <v>-6262236887.6599998</v>
      </c>
      <c r="E173" s="983">
        <v>210249296.84999999</v>
      </c>
      <c r="F173" s="983">
        <v>94693220.849999994</v>
      </c>
      <c r="G173" s="983">
        <v>-6146680811.6599998</v>
      </c>
      <c r="H173" s="980"/>
      <c r="I173" s="980"/>
    </row>
    <row r="174" spans="1:9" s="981" customFormat="1">
      <c r="A174" s="977">
        <v>1.3</v>
      </c>
      <c r="B174" s="982" t="s">
        <v>1421</v>
      </c>
      <c r="C174" s="982" t="s">
        <v>1295</v>
      </c>
      <c r="D174" s="983">
        <v>-6262236887.6599998</v>
      </c>
      <c r="E174" s="983">
        <v>210249296.84999999</v>
      </c>
      <c r="F174" s="983">
        <v>94693220.849999994</v>
      </c>
      <c r="G174" s="983">
        <v>-6146680811.6599998</v>
      </c>
      <c r="H174" s="980"/>
      <c r="I174" s="980"/>
    </row>
    <row r="175" spans="1:9" s="981" customFormat="1">
      <c r="A175" s="977">
        <v>1.3</v>
      </c>
      <c r="B175" s="982" t="s">
        <v>1424</v>
      </c>
      <c r="C175" s="982" t="s">
        <v>1425</v>
      </c>
      <c r="D175" s="983">
        <v>1676906491.1900001</v>
      </c>
      <c r="E175" s="983">
        <v>137140.81</v>
      </c>
      <c r="F175" s="983">
        <v>22594174.620000001</v>
      </c>
      <c r="G175" s="983">
        <v>1654449457.3800001</v>
      </c>
      <c r="H175" s="980"/>
      <c r="I175" s="980"/>
    </row>
    <row r="176" spans="1:9" s="981" customFormat="1">
      <c r="A176" s="977">
        <v>1.3</v>
      </c>
      <c r="B176" s="982" t="s">
        <v>1426</v>
      </c>
      <c r="C176" s="982" t="s">
        <v>1427</v>
      </c>
      <c r="D176" s="983">
        <v>1676906491.1900001</v>
      </c>
      <c r="E176" s="983">
        <v>137140.81</v>
      </c>
      <c r="F176" s="983">
        <v>22594174.620000001</v>
      </c>
      <c r="G176" s="983">
        <v>1654449457.3800001</v>
      </c>
      <c r="H176" s="980"/>
      <c r="I176" s="980"/>
    </row>
    <row r="177" spans="1:9" s="981" customFormat="1">
      <c r="A177" s="977">
        <v>1.3</v>
      </c>
      <c r="B177" s="982" t="s">
        <v>1428</v>
      </c>
      <c r="C177" s="982" t="s">
        <v>1286</v>
      </c>
      <c r="D177" s="983">
        <v>3179035863.8600001</v>
      </c>
      <c r="E177" s="983">
        <v>0</v>
      </c>
      <c r="F177" s="983">
        <v>0</v>
      </c>
      <c r="G177" s="983">
        <v>3179035863.8600001</v>
      </c>
      <c r="H177" s="980"/>
      <c r="I177" s="980"/>
    </row>
    <row r="178" spans="1:9" s="981" customFormat="1">
      <c r="A178" s="977">
        <v>1.3</v>
      </c>
      <c r="B178" s="982" t="s">
        <v>1429</v>
      </c>
      <c r="C178" s="982" t="s">
        <v>1286</v>
      </c>
      <c r="D178" s="983">
        <v>3179035863.8600001</v>
      </c>
      <c r="E178" s="983">
        <v>0</v>
      </c>
      <c r="F178" s="983">
        <v>0</v>
      </c>
      <c r="G178" s="983">
        <v>3179035863.8600001</v>
      </c>
      <c r="H178" s="980"/>
      <c r="I178" s="980"/>
    </row>
    <row r="179" spans="1:9" s="981" customFormat="1">
      <c r="A179" s="977">
        <v>1.3</v>
      </c>
      <c r="B179" s="982" t="s">
        <v>1432</v>
      </c>
      <c r="C179" s="982" t="s">
        <v>1295</v>
      </c>
      <c r="D179" s="983">
        <v>-1502129372.6700001</v>
      </c>
      <c r="E179" s="983">
        <v>137140.81</v>
      </c>
      <c r="F179" s="983">
        <v>22594174.620000001</v>
      </c>
      <c r="G179" s="983">
        <v>-1524586406.48</v>
      </c>
      <c r="H179" s="980"/>
      <c r="I179" s="980"/>
    </row>
    <row r="180" spans="1:9" s="981" customFormat="1">
      <c r="A180" s="977">
        <v>1.3</v>
      </c>
      <c r="B180" s="982" t="s">
        <v>1433</v>
      </c>
      <c r="C180" s="982" t="s">
        <v>1295</v>
      </c>
      <c r="D180" s="983">
        <v>-1502129372.6700001</v>
      </c>
      <c r="E180" s="983">
        <v>137140.81</v>
      </c>
      <c r="F180" s="983">
        <v>22594174.620000001</v>
      </c>
      <c r="G180" s="983">
        <v>-1524586406.48</v>
      </c>
      <c r="H180" s="980"/>
      <c r="I180" s="980"/>
    </row>
    <row r="181" spans="1:9" s="981" customFormat="1">
      <c r="A181" s="977">
        <v>1.3</v>
      </c>
      <c r="B181" s="982" t="s">
        <v>1436</v>
      </c>
      <c r="C181" s="982" t="s">
        <v>1437</v>
      </c>
      <c r="D181" s="983">
        <v>140908962.44</v>
      </c>
      <c r="E181" s="983">
        <v>766071.88</v>
      </c>
      <c r="F181" s="983">
        <v>2500393.4300000002</v>
      </c>
      <c r="G181" s="983">
        <v>139174640.88999999</v>
      </c>
      <c r="H181" s="980"/>
      <c r="I181" s="980"/>
    </row>
    <row r="182" spans="1:9" s="981" customFormat="1">
      <c r="A182" s="977">
        <v>1.3</v>
      </c>
      <c r="B182" s="982" t="s">
        <v>1438</v>
      </c>
      <c r="C182" s="982" t="s">
        <v>1439</v>
      </c>
      <c r="D182" s="983">
        <v>140908962.44</v>
      </c>
      <c r="E182" s="983">
        <v>766071.88</v>
      </c>
      <c r="F182" s="983">
        <v>2500393.4300000002</v>
      </c>
      <c r="G182" s="983">
        <v>139174640.88999999</v>
      </c>
      <c r="H182" s="980"/>
      <c r="I182" s="980"/>
    </row>
    <row r="183" spans="1:9" s="981" customFormat="1">
      <c r="A183" s="977">
        <v>1.3</v>
      </c>
      <c r="B183" s="982" t="s">
        <v>1440</v>
      </c>
      <c r="C183" s="982" t="s">
        <v>1286</v>
      </c>
      <c r="D183" s="983">
        <v>372485006.81</v>
      </c>
      <c r="E183" s="983">
        <v>766071.88</v>
      </c>
      <c r="F183" s="983">
        <v>0</v>
      </c>
      <c r="G183" s="983">
        <v>373251078.69</v>
      </c>
      <c r="H183" s="980"/>
      <c r="I183" s="980"/>
    </row>
    <row r="184" spans="1:9" s="981" customFormat="1">
      <c r="A184" s="977">
        <v>1.3</v>
      </c>
      <c r="B184" s="982" t="s">
        <v>1441</v>
      </c>
      <c r="C184" s="982" t="s">
        <v>1286</v>
      </c>
      <c r="D184" s="983">
        <v>372485006.81</v>
      </c>
      <c r="E184" s="983">
        <v>766071.88</v>
      </c>
      <c r="F184" s="983">
        <v>0</v>
      </c>
      <c r="G184" s="983">
        <v>373251078.69</v>
      </c>
      <c r="H184" s="980"/>
      <c r="I184" s="980"/>
    </row>
    <row r="185" spans="1:9" s="981" customFormat="1">
      <c r="A185" s="977">
        <v>1.3</v>
      </c>
      <c r="B185" s="982" t="s">
        <v>1444</v>
      </c>
      <c r="C185" s="982" t="s">
        <v>1295</v>
      </c>
      <c r="D185" s="983">
        <v>-231576044.37</v>
      </c>
      <c r="E185" s="983">
        <v>0</v>
      </c>
      <c r="F185" s="983">
        <v>2500393.4300000002</v>
      </c>
      <c r="G185" s="983">
        <v>-234076437.80000001</v>
      </c>
      <c r="H185" s="980"/>
      <c r="I185" s="980"/>
    </row>
    <row r="186" spans="1:9" s="981" customFormat="1">
      <c r="A186" s="977">
        <v>1.3</v>
      </c>
      <c r="B186" s="982" t="s">
        <v>1445</v>
      </c>
      <c r="C186" s="982" t="s">
        <v>1295</v>
      </c>
      <c r="D186" s="983">
        <v>-231576044.37</v>
      </c>
      <c r="E186" s="983">
        <v>0</v>
      </c>
      <c r="F186" s="983">
        <v>2500393.4300000002</v>
      </c>
      <c r="G186" s="983">
        <v>-234076437.80000001</v>
      </c>
      <c r="H186" s="980"/>
      <c r="I186" s="980"/>
    </row>
    <row r="187" spans="1:9" s="981" customFormat="1">
      <c r="A187" s="977">
        <v>1.3</v>
      </c>
      <c r="B187" s="982" t="s">
        <v>1448</v>
      </c>
      <c r="C187" s="982" t="s">
        <v>1449</v>
      </c>
      <c r="D187" s="983">
        <v>2929462212.3099999</v>
      </c>
      <c r="E187" s="983">
        <v>52193066.75</v>
      </c>
      <c r="F187" s="983">
        <v>63313015.909999996</v>
      </c>
      <c r="G187" s="983">
        <v>2918342263.1500001</v>
      </c>
      <c r="H187" s="980"/>
      <c r="I187" s="980"/>
    </row>
    <row r="188" spans="1:9" s="981" customFormat="1">
      <c r="A188" s="977">
        <v>1.3</v>
      </c>
      <c r="B188" s="982" t="s">
        <v>1450</v>
      </c>
      <c r="C188" s="982" t="s">
        <v>1451</v>
      </c>
      <c r="D188" s="983">
        <v>2929462212.3099999</v>
      </c>
      <c r="E188" s="983">
        <v>52193066.75</v>
      </c>
      <c r="F188" s="983">
        <v>63313015.909999996</v>
      </c>
      <c r="G188" s="983">
        <v>2918342263.1500001</v>
      </c>
      <c r="H188" s="980"/>
      <c r="I188" s="980"/>
    </row>
    <row r="189" spans="1:9" s="981" customFormat="1">
      <c r="A189" s="977">
        <v>1.3</v>
      </c>
      <c r="B189" s="982" t="s">
        <v>1452</v>
      </c>
      <c r="C189" s="982" t="s">
        <v>1286</v>
      </c>
      <c r="D189" s="983">
        <v>5618524027.2399998</v>
      </c>
      <c r="E189" s="983">
        <v>47703393.469999999</v>
      </c>
      <c r="F189" s="983">
        <v>33651892.439999998</v>
      </c>
      <c r="G189" s="983">
        <v>5632575528.2700005</v>
      </c>
      <c r="H189" s="980"/>
      <c r="I189" s="980"/>
    </row>
    <row r="190" spans="1:9" s="981" customFormat="1">
      <c r="A190" s="977">
        <v>1.3</v>
      </c>
      <c r="B190" s="982" t="s">
        <v>1453</v>
      </c>
      <c r="C190" s="982" t="s">
        <v>1286</v>
      </c>
      <c r="D190" s="983">
        <v>5618524027.2399998</v>
      </c>
      <c r="E190" s="983">
        <v>47703393.469999999</v>
      </c>
      <c r="F190" s="983">
        <v>33651892.439999998</v>
      </c>
      <c r="G190" s="983">
        <v>5632575528.2700005</v>
      </c>
      <c r="H190" s="980"/>
      <c r="I190" s="980"/>
    </row>
    <row r="191" spans="1:9" s="981" customFormat="1">
      <c r="A191" s="977">
        <v>1.3</v>
      </c>
      <c r="B191" s="982" t="s">
        <v>1496</v>
      </c>
      <c r="C191" s="982" t="s">
        <v>1295</v>
      </c>
      <c r="D191" s="983">
        <v>-2689061814.9299998</v>
      </c>
      <c r="E191" s="983">
        <v>4489673.28</v>
      </c>
      <c r="F191" s="983">
        <v>29661123.469999999</v>
      </c>
      <c r="G191" s="983">
        <v>-2714233265.1199999</v>
      </c>
      <c r="H191" s="980"/>
      <c r="I191" s="980"/>
    </row>
    <row r="192" spans="1:9" s="981" customFormat="1">
      <c r="A192" s="977">
        <v>1.3</v>
      </c>
      <c r="B192" s="982" t="s">
        <v>1497</v>
      </c>
      <c r="C192" s="982" t="s">
        <v>1295</v>
      </c>
      <c r="D192" s="983">
        <v>-2689061814.9299998</v>
      </c>
      <c r="E192" s="983">
        <v>4489673.28</v>
      </c>
      <c r="F192" s="983">
        <v>29661123.469999999</v>
      </c>
      <c r="G192" s="983">
        <v>-2714233265.1199999</v>
      </c>
      <c r="H192" s="980"/>
      <c r="I192" s="980"/>
    </row>
    <row r="193" spans="1:9" s="981" customFormat="1">
      <c r="A193" s="977">
        <v>1.3</v>
      </c>
      <c r="B193" s="982" t="s">
        <v>1540</v>
      </c>
      <c r="C193" s="982" t="s">
        <v>1541</v>
      </c>
      <c r="D193" s="983">
        <v>20946767.32</v>
      </c>
      <c r="E193" s="983">
        <v>2276000</v>
      </c>
      <c r="F193" s="983">
        <v>605641.92000000004</v>
      </c>
      <c r="G193" s="983">
        <v>22617125.399999999</v>
      </c>
      <c r="H193" s="980"/>
      <c r="I193" s="980"/>
    </row>
    <row r="194" spans="1:9" s="981" customFormat="1">
      <c r="A194" s="977">
        <v>1.3</v>
      </c>
      <c r="B194" s="982" t="s">
        <v>1542</v>
      </c>
      <c r="C194" s="982" t="s">
        <v>1543</v>
      </c>
      <c r="D194" s="983">
        <v>20946767.32</v>
      </c>
      <c r="E194" s="983">
        <v>2276000</v>
      </c>
      <c r="F194" s="983">
        <v>605641.92000000004</v>
      </c>
      <c r="G194" s="983">
        <v>22617125.399999999</v>
      </c>
      <c r="H194" s="980"/>
      <c r="I194" s="980"/>
    </row>
    <row r="195" spans="1:9" s="981" customFormat="1">
      <c r="A195" s="977">
        <v>1.3</v>
      </c>
      <c r="B195" s="982" t="s">
        <v>1544</v>
      </c>
      <c r="C195" s="982" t="s">
        <v>1545</v>
      </c>
      <c r="D195" s="983">
        <v>20946767.32</v>
      </c>
      <c r="E195" s="983">
        <v>2276000</v>
      </c>
      <c r="F195" s="983">
        <v>605641.92000000004</v>
      </c>
      <c r="G195" s="983">
        <v>22617125.399999999</v>
      </c>
      <c r="H195" s="980"/>
      <c r="I195" s="980"/>
    </row>
    <row r="196" spans="1:9" s="981" customFormat="1">
      <c r="A196" s="977">
        <v>1.3</v>
      </c>
      <c r="B196" s="982" t="s">
        <v>1546</v>
      </c>
      <c r="C196" s="982" t="s">
        <v>1286</v>
      </c>
      <c r="D196" s="983">
        <v>51590080</v>
      </c>
      <c r="E196" s="983">
        <v>2276000</v>
      </c>
      <c r="F196" s="983">
        <v>0</v>
      </c>
      <c r="G196" s="983">
        <v>53866080</v>
      </c>
      <c r="H196" s="980"/>
      <c r="I196" s="980"/>
    </row>
    <row r="197" spans="1:9" s="981" customFormat="1">
      <c r="A197" s="977">
        <v>1.3</v>
      </c>
      <c r="B197" s="982" t="s">
        <v>1547</v>
      </c>
      <c r="C197" s="982" t="s">
        <v>1286</v>
      </c>
      <c r="D197" s="983">
        <v>51590080</v>
      </c>
      <c r="E197" s="983">
        <v>2276000</v>
      </c>
      <c r="F197" s="983">
        <v>0</v>
      </c>
      <c r="G197" s="983">
        <v>53866080</v>
      </c>
      <c r="H197" s="980"/>
      <c r="I197" s="980"/>
    </row>
    <row r="198" spans="1:9" s="981" customFormat="1">
      <c r="A198" s="977">
        <v>1.3</v>
      </c>
      <c r="B198" s="982" t="s">
        <v>1550</v>
      </c>
      <c r="C198" s="982" t="s">
        <v>1295</v>
      </c>
      <c r="D198" s="983">
        <v>-30643312.68</v>
      </c>
      <c r="E198" s="983">
        <v>0</v>
      </c>
      <c r="F198" s="983">
        <v>605641.92000000004</v>
      </c>
      <c r="G198" s="983">
        <v>-31248954.600000001</v>
      </c>
      <c r="H198" s="980"/>
      <c r="I198" s="980"/>
    </row>
    <row r="199" spans="1:9" s="981" customFormat="1">
      <c r="A199" s="977">
        <v>1.3</v>
      </c>
      <c r="B199" s="982" t="s">
        <v>1551</v>
      </c>
      <c r="C199" s="982" t="s">
        <v>1295</v>
      </c>
      <c r="D199" s="983">
        <v>-30643312.68</v>
      </c>
      <c r="E199" s="983">
        <v>0</v>
      </c>
      <c r="F199" s="983">
        <v>605641.92000000004</v>
      </c>
      <c r="G199" s="983">
        <v>-31248954.600000001</v>
      </c>
      <c r="H199" s="980"/>
      <c r="I199" s="980"/>
    </row>
    <row r="200" spans="1:9" s="981" customFormat="1">
      <c r="A200" s="977">
        <v>1.3</v>
      </c>
      <c r="B200" s="982" t="s">
        <v>1554</v>
      </c>
      <c r="C200" s="982" t="s">
        <v>1555</v>
      </c>
      <c r="D200" s="983">
        <v>87013539.739999995</v>
      </c>
      <c r="E200" s="983">
        <v>0</v>
      </c>
      <c r="F200" s="983">
        <v>0</v>
      </c>
      <c r="G200" s="983">
        <v>87013539.739999995</v>
      </c>
      <c r="H200" s="980"/>
      <c r="I200" s="980"/>
    </row>
    <row r="201" spans="1:9" s="981" customFormat="1">
      <c r="A201" s="977">
        <v>1.3</v>
      </c>
      <c r="B201" s="982" t="s">
        <v>1556</v>
      </c>
      <c r="C201" s="982" t="s">
        <v>1557</v>
      </c>
      <c r="D201" s="983">
        <v>87013539.739999995</v>
      </c>
      <c r="E201" s="983">
        <v>0</v>
      </c>
      <c r="F201" s="983">
        <v>0</v>
      </c>
      <c r="G201" s="983">
        <v>87013539.739999995</v>
      </c>
      <c r="H201" s="980"/>
      <c r="I201" s="980"/>
    </row>
    <row r="202" spans="1:9" s="981" customFormat="1">
      <c r="A202" s="977">
        <v>1.3</v>
      </c>
      <c r="B202" s="982" t="s">
        <v>1558</v>
      </c>
      <c r="C202" s="982" t="s">
        <v>1559</v>
      </c>
      <c r="D202" s="983">
        <v>87013539.739999995</v>
      </c>
      <c r="E202" s="983">
        <v>0</v>
      </c>
      <c r="F202" s="983">
        <v>0</v>
      </c>
      <c r="G202" s="983">
        <v>87013539.739999995</v>
      </c>
      <c r="H202" s="980"/>
      <c r="I202" s="980"/>
    </row>
    <row r="203" spans="1:9" s="981" customFormat="1">
      <c r="A203" s="977">
        <v>1.3</v>
      </c>
      <c r="B203" s="982" t="s">
        <v>1560</v>
      </c>
      <c r="C203" s="982" t="s">
        <v>1559</v>
      </c>
      <c r="D203" s="983">
        <v>87013539.739999995</v>
      </c>
      <c r="E203" s="983">
        <v>0</v>
      </c>
      <c r="F203" s="983">
        <v>0</v>
      </c>
      <c r="G203" s="983">
        <v>87013539.739999995</v>
      </c>
      <c r="H203" s="980"/>
      <c r="I203" s="980"/>
    </row>
    <row r="204" spans="1:9" s="981" customFormat="1">
      <c r="A204" s="977">
        <v>1.3</v>
      </c>
      <c r="B204" s="982" t="s">
        <v>1561</v>
      </c>
      <c r="C204" s="982" t="s">
        <v>1559</v>
      </c>
      <c r="D204" s="983">
        <v>87013539.739999995</v>
      </c>
      <c r="E204" s="983">
        <v>0</v>
      </c>
      <c r="F204" s="983">
        <v>0</v>
      </c>
      <c r="G204" s="983">
        <v>87013539.739999995</v>
      </c>
      <c r="H204" s="980"/>
      <c r="I204" s="980"/>
    </row>
    <row r="205" spans="1:9" s="981" customFormat="1">
      <c r="A205" s="977">
        <v>1.3</v>
      </c>
      <c r="B205" s="982" t="s">
        <v>1563</v>
      </c>
      <c r="C205" s="982" t="s">
        <v>1564</v>
      </c>
      <c r="D205" s="983">
        <v>141764345</v>
      </c>
      <c r="E205" s="983">
        <v>0</v>
      </c>
      <c r="F205" s="983">
        <v>0</v>
      </c>
      <c r="G205" s="983">
        <v>141764345</v>
      </c>
      <c r="H205" s="980"/>
      <c r="I205" s="980"/>
    </row>
    <row r="206" spans="1:9" s="981" customFormat="1">
      <c r="A206" s="977">
        <v>1.3</v>
      </c>
      <c r="B206" s="982" t="s">
        <v>1565</v>
      </c>
      <c r="C206" s="982" t="s">
        <v>1566</v>
      </c>
      <c r="D206" s="983">
        <v>141764345</v>
      </c>
      <c r="E206" s="983">
        <v>0</v>
      </c>
      <c r="F206" s="983">
        <v>0</v>
      </c>
      <c r="G206" s="983">
        <v>141764345</v>
      </c>
      <c r="H206" s="980"/>
      <c r="I206" s="980"/>
    </row>
    <row r="207" spans="1:9" s="981" customFormat="1">
      <c r="A207" s="977">
        <v>1.3</v>
      </c>
      <c r="B207" s="982" t="s">
        <v>1567</v>
      </c>
      <c r="C207" s="982" t="s">
        <v>1568</v>
      </c>
      <c r="D207" s="983">
        <v>29852345</v>
      </c>
      <c r="E207" s="983">
        <v>0</v>
      </c>
      <c r="F207" s="983">
        <v>0</v>
      </c>
      <c r="G207" s="983">
        <v>29852345</v>
      </c>
      <c r="H207" s="980"/>
      <c r="I207" s="980"/>
    </row>
    <row r="208" spans="1:9" s="981" customFormat="1">
      <c r="A208" s="977">
        <v>1.3</v>
      </c>
      <c r="B208" s="982" t="s">
        <v>1569</v>
      </c>
      <c r="C208" s="982" t="s">
        <v>1568</v>
      </c>
      <c r="D208" s="983">
        <v>29852345</v>
      </c>
      <c r="E208" s="983">
        <v>0</v>
      </c>
      <c r="F208" s="983">
        <v>0</v>
      </c>
      <c r="G208" s="983">
        <v>29852345</v>
      </c>
      <c r="H208" s="980"/>
      <c r="I208" s="980"/>
    </row>
    <row r="209" spans="1:9" s="981" customFormat="1">
      <c r="A209" s="977">
        <v>1.3</v>
      </c>
      <c r="B209" s="982" t="s">
        <v>1570</v>
      </c>
      <c r="C209" s="982" t="s">
        <v>1568</v>
      </c>
      <c r="D209" s="983">
        <v>29852345</v>
      </c>
      <c r="E209" s="983">
        <v>0</v>
      </c>
      <c r="F209" s="983">
        <v>0</v>
      </c>
      <c r="G209" s="983">
        <v>29852345</v>
      </c>
      <c r="H209" s="980"/>
      <c r="I209" s="980"/>
    </row>
    <row r="210" spans="1:9" s="981" customFormat="1">
      <c r="A210" s="977">
        <v>1.3</v>
      </c>
      <c r="B210" s="982" t="s">
        <v>1573</v>
      </c>
      <c r="C210" s="982" t="s">
        <v>1574</v>
      </c>
      <c r="D210" s="983">
        <v>111912000</v>
      </c>
      <c r="E210" s="983">
        <v>0</v>
      </c>
      <c r="F210" s="983">
        <v>0</v>
      </c>
      <c r="G210" s="983">
        <v>111912000</v>
      </c>
      <c r="H210" s="980"/>
      <c r="I210" s="980"/>
    </row>
    <row r="211" spans="1:9" s="981" customFormat="1">
      <c r="A211" s="977">
        <v>1.3</v>
      </c>
      <c r="B211" s="982" t="s">
        <v>1575</v>
      </c>
      <c r="C211" s="982" t="s">
        <v>1574</v>
      </c>
      <c r="D211" s="983">
        <v>111912000</v>
      </c>
      <c r="E211" s="983">
        <v>0</v>
      </c>
      <c r="F211" s="983">
        <v>0</v>
      </c>
      <c r="G211" s="983">
        <v>111912000</v>
      </c>
      <c r="H211" s="980"/>
      <c r="I211" s="980"/>
    </row>
    <row r="212" spans="1:9" s="981" customFormat="1">
      <c r="A212" s="977">
        <v>1.3</v>
      </c>
      <c r="B212" s="982" t="s">
        <v>1576</v>
      </c>
      <c r="C212" s="982" t="s">
        <v>1574</v>
      </c>
      <c r="D212" s="983">
        <v>111912000</v>
      </c>
      <c r="E212" s="983">
        <v>0</v>
      </c>
      <c r="F212" s="983">
        <v>0</v>
      </c>
      <c r="G212" s="983">
        <v>111912000</v>
      </c>
      <c r="H212" s="980"/>
      <c r="I212" s="980"/>
    </row>
    <row r="213" spans="1:9" s="981" customFormat="1">
      <c r="A213" s="977">
        <v>1.3</v>
      </c>
      <c r="B213" s="982" t="s">
        <v>1579</v>
      </c>
      <c r="C213" s="982" t="s">
        <v>1580</v>
      </c>
      <c r="D213" s="983">
        <v>7110652114.9799995</v>
      </c>
      <c r="E213" s="983">
        <v>171003787.30000001</v>
      </c>
      <c r="F213" s="983">
        <v>266577923.16999999</v>
      </c>
      <c r="G213" s="983">
        <v>7015077979.1099997</v>
      </c>
      <c r="H213" s="980"/>
      <c r="I213" s="980"/>
    </row>
    <row r="214" spans="1:9" s="981" customFormat="1">
      <c r="A214" s="977">
        <v>1.3</v>
      </c>
      <c r="B214" s="982" t="s">
        <v>1581</v>
      </c>
      <c r="C214" s="982" t="s">
        <v>1582</v>
      </c>
      <c r="D214" s="983">
        <v>7110652114.9799995</v>
      </c>
      <c r="E214" s="983">
        <v>171003787.30000001</v>
      </c>
      <c r="F214" s="983">
        <v>266577923.16999999</v>
      </c>
      <c r="G214" s="983">
        <v>7015077979.1099997</v>
      </c>
      <c r="H214" s="980"/>
      <c r="I214" s="980"/>
    </row>
    <row r="215" spans="1:9" s="981" customFormat="1">
      <c r="A215" s="977">
        <v>1.3</v>
      </c>
      <c r="B215" s="982" t="s">
        <v>1583</v>
      </c>
      <c r="C215" s="982" t="s">
        <v>1286</v>
      </c>
      <c r="D215" s="983">
        <v>14997519993.940001</v>
      </c>
      <c r="E215" s="983">
        <v>131478090.89</v>
      </c>
      <c r="F215" s="983">
        <v>0</v>
      </c>
      <c r="G215" s="983">
        <v>15128998084.83</v>
      </c>
      <c r="H215" s="980"/>
      <c r="I215" s="980"/>
    </row>
    <row r="216" spans="1:9" s="981" customFormat="1">
      <c r="A216" s="977">
        <v>1.3</v>
      </c>
      <c r="B216" s="982" t="s">
        <v>1584</v>
      </c>
      <c r="C216" s="982" t="s">
        <v>1286</v>
      </c>
      <c r="D216" s="983">
        <v>14997519993.940001</v>
      </c>
      <c r="E216" s="983">
        <v>131478090.89</v>
      </c>
      <c r="F216" s="983">
        <v>0</v>
      </c>
      <c r="G216" s="983">
        <v>15128998084.83</v>
      </c>
      <c r="H216" s="980"/>
      <c r="I216" s="980"/>
    </row>
    <row r="217" spans="1:9" s="981" customFormat="1">
      <c r="A217" s="977">
        <v>1.3</v>
      </c>
      <c r="B217" s="982" t="s">
        <v>1585</v>
      </c>
      <c r="C217" s="982" t="s">
        <v>1286</v>
      </c>
      <c r="D217" s="983">
        <v>14997519993.940001</v>
      </c>
      <c r="E217" s="983">
        <v>131478090.89</v>
      </c>
      <c r="F217" s="983">
        <v>0</v>
      </c>
      <c r="G217" s="983">
        <v>15128998084.83</v>
      </c>
      <c r="H217" s="980"/>
      <c r="I217" s="980"/>
    </row>
    <row r="218" spans="1:9" s="981" customFormat="1">
      <c r="A218" s="977">
        <v>1.3</v>
      </c>
      <c r="B218" s="982" t="s">
        <v>1590</v>
      </c>
      <c r="C218" s="982" t="s">
        <v>1591</v>
      </c>
      <c r="D218" s="983">
        <v>-11230860213.6</v>
      </c>
      <c r="E218" s="983">
        <v>39525696.409999996</v>
      </c>
      <c r="F218" s="983">
        <v>227052897.66</v>
      </c>
      <c r="G218" s="983">
        <v>-11418387414.85</v>
      </c>
      <c r="H218" s="980"/>
      <c r="I218" s="980"/>
    </row>
    <row r="219" spans="1:9" s="981" customFormat="1">
      <c r="A219" s="977">
        <v>1.3</v>
      </c>
      <c r="B219" s="982" t="s">
        <v>1592</v>
      </c>
      <c r="C219" s="982" t="s">
        <v>1591</v>
      </c>
      <c r="D219" s="983">
        <v>-11230860213.6</v>
      </c>
      <c r="E219" s="983">
        <v>39525696.409999996</v>
      </c>
      <c r="F219" s="983">
        <v>227052897.66</v>
      </c>
      <c r="G219" s="983">
        <v>-11418387414.85</v>
      </c>
      <c r="H219" s="980"/>
      <c r="I219" s="980"/>
    </row>
    <row r="220" spans="1:9" s="981" customFormat="1">
      <c r="A220" s="977">
        <v>1.3</v>
      </c>
      <c r="B220" s="982" t="s">
        <v>1593</v>
      </c>
      <c r="C220" s="982" t="s">
        <v>1591</v>
      </c>
      <c r="D220" s="983">
        <v>-11230860213.6</v>
      </c>
      <c r="E220" s="983">
        <v>39525696.409999996</v>
      </c>
      <c r="F220" s="983">
        <v>227052897.66</v>
      </c>
      <c r="G220" s="983">
        <v>-11418387414.85</v>
      </c>
      <c r="H220" s="980"/>
      <c r="I220" s="980"/>
    </row>
    <row r="221" spans="1:9" s="981" customFormat="1">
      <c r="A221" s="977">
        <v>1.3</v>
      </c>
      <c r="B221" s="982" t="s">
        <v>1598</v>
      </c>
      <c r="C221" s="982" t="s">
        <v>1599</v>
      </c>
      <c r="D221" s="983">
        <v>3343992334.6399999</v>
      </c>
      <c r="E221" s="983">
        <v>0</v>
      </c>
      <c r="F221" s="983">
        <v>39525025.509999998</v>
      </c>
      <c r="G221" s="983">
        <v>3304467309.1300001</v>
      </c>
      <c r="H221" s="980"/>
      <c r="I221" s="980"/>
    </row>
    <row r="222" spans="1:9" s="981" customFormat="1">
      <c r="A222" s="977">
        <v>1.3</v>
      </c>
      <c r="B222" s="982" t="s">
        <v>1600</v>
      </c>
      <c r="C222" s="982" t="s">
        <v>1599</v>
      </c>
      <c r="D222" s="983">
        <v>3343992334.6399999</v>
      </c>
      <c r="E222" s="983">
        <v>0</v>
      </c>
      <c r="F222" s="983">
        <v>39525025.509999998</v>
      </c>
      <c r="G222" s="983">
        <v>3304467309.1300001</v>
      </c>
      <c r="H222" s="980"/>
      <c r="I222" s="980"/>
    </row>
    <row r="223" spans="1:9" s="981" customFormat="1">
      <c r="A223" s="977">
        <v>1.3</v>
      </c>
      <c r="B223" s="982" t="s">
        <v>1601</v>
      </c>
      <c r="C223" s="982" t="s">
        <v>1599</v>
      </c>
      <c r="D223" s="983">
        <v>3343992334.6399999</v>
      </c>
      <c r="E223" s="983">
        <v>0</v>
      </c>
      <c r="F223" s="983">
        <v>39525025.509999998</v>
      </c>
      <c r="G223" s="983">
        <v>3304467309.1300001</v>
      </c>
      <c r="H223" s="980"/>
      <c r="I223" s="980"/>
    </row>
    <row r="224" spans="1:9" s="981" customFormat="1">
      <c r="A224" s="977">
        <v>1.3</v>
      </c>
      <c r="B224" s="982" t="s">
        <v>1604</v>
      </c>
      <c r="C224" s="982" t="s">
        <v>1286</v>
      </c>
      <c r="D224" s="983">
        <v>4923147.24</v>
      </c>
      <c r="E224" s="983">
        <v>0</v>
      </c>
      <c r="F224" s="983">
        <v>0</v>
      </c>
      <c r="G224" s="983">
        <v>4923147.24</v>
      </c>
      <c r="H224" s="980"/>
      <c r="I224" s="980"/>
    </row>
    <row r="225" spans="1:9" s="981" customFormat="1">
      <c r="A225" s="977">
        <v>1.3</v>
      </c>
      <c r="B225" s="982" t="s">
        <v>1605</v>
      </c>
      <c r="C225" s="982" t="s">
        <v>1286</v>
      </c>
      <c r="D225" s="983">
        <v>4923147.24</v>
      </c>
      <c r="E225" s="983">
        <v>0</v>
      </c>
      <c r="F225" s="983">
        <v>0</v>
      </c>
      <c r="G225" s="983">
        <v>4923147.24</v>
      </c>
      <c r="H225" s="980"/>
      <c r="I225" s="980"/>
    </row>
    <row r="226" spans="1:9" s="981" customFormat="1">
      <c r="A226" s="977">
        <v>1.3</v>
      </c>
      <c r="B226" s="982" t="s">
        <v>1606</v>
      </c>
      <c r="C226" s="982" t="s">
        <v>1286</v>
      </c>
      <c r="D226" s="983">
        <v>4923147.24</v>
      </c>
      <c r="E226" s="983">
        <v>0</v>
      </c>
      <c r="F226" s="983">
        <v>0</v>
      </c>
      <c r="G226" s="983">
        <v>4923147.24</v>
      </c>
      <c r="H226" s="980"/>
      <c r="I226" s="980"/>
    </row>
    <row r="227" spans="1:9" s="981" customFormat="1">
      <c r="A227" s="977">
        <v>1.3</v>
      </c>
      <c r="B227" s="982" t="s">
        <v>1609</v>
      </c>
      <c r="C227" s="982" t="s">
        <v>1610</v>
      </c>
      <c r="D227" s="983">
        <v>-4923147.24</v>
      </c>
      <c r="E227" s="983">
        <v>0</v>
      </c>
      <c r="F227" s="983">
        <v>0</v>
      </c>
      <c r="G227" s="983">
        <v>-4923147.24</v>
      </c>
      <c r="H227" s="980"/>
      <c r="I227" s="980"/>
    </row>
    <row r="228" spans="1:9" s="981" customFormat="1">
      <c r="A228" s="977">
        <v>1.3</v>
      </c>
      <c r="B228" s="982" t="s">
        <v>1611</v>
      </c>
      <c r="C228" s="982" t="s">
        <v>1610</v>
      </c>
      <c r="D228" s="983">
        <v>-4923147.24</v>
      </c>
      <c r="E228" s="983">
        <v>0</v>
      </c>
      <c r="F228" s="983">
        <v>0</v>
      </c>
      <c r="G228" s="983">
        <v>-4923147.24</v>
      </c>
      <c r="H228" s="980"/>
      <c r="I228" s="980"/>
    </row>
    <row r="229" spans="1:9" s="981" customFormat="1">
      <c r="A229" s="977">
        <v>1.3</v>
      </c>
      <c r="B229" s="982" t="s">
        <v>1612</v>
      </c>
      <c r="C229" s="982" t="s">
        <v>1610</v>
      </c>
      <c r="D229" s="983">
        <v>-4923147.24</v>
      </c>
      <c r="E229" s="983">
        <v>0</v>
      </c>
      <c r="F229" s="983">
        <v>0</v>
      </c>
      <c r="G229" s="983">
        <v>-4923147.24</v>
      </c>
      <c r="H229" s="980"/>
      <c r="I229" s="980"/>
    </row>
    <row r="230" spans="1:9" s="981" customFormat="1">
      <c r="A230" s="977">
        <v>1.3</v>
      </c>
      <c r="B230" s="982" t="s">
        <v>1615</v>
      </c>
      <c r="C230" s="982" t="s">
        <v>1616</v>
      </c>
      <c r="D230" s="983">
        <v>11272130461.99</v>
      </c>
      <c r="E230" s="983">
        <v>452207114.58999997</v>
      </c>
      <c r="F230" s="983">
        <v>25792817.219999999</v>
      </c>
      <c r="G230" s="983">
        <v>11698544759.360001</v>
      </c>
      <c r="H230" s="980"/>
      <c r="I230" s="980"/>
    </row>
    <row r="231" spans="1:9" s="981" customFormat="1">
      <c r="A231" s="977">
        <v>1.3</v>
      </c>
      <c r="B231" s="982" t="s">
        <v>1617</v>
      </c>
      <c r="C231" s="982" t="s">
        <v>1618</v>
      </c>
      <c r="D231" s="983">
        <v>8410643449.7600002</v>
      </c>
      <c r="E231" s="983">
        <v>417861127.56999999</v>
      </c>
      <c r="F231" s="983">
        <v>25698817.219999999</v>
      </c>
      <c r="G231" s="983">
        <v>8802805760.1100006</v>
      </c>
      <c r="H231" s="980"/>
      <c r="I231" s="980"/>
    </row>
    <row r="232" spans="1:9" s="981" customFormat="1">
      <c r="A232" s="977">
        <v>1.3</v>
      </c>
      <c r="B232" s="982" t="s">
        <v>1619</v>
      </c>
      <c r="C232" s="982" t="s">
        <v>1620</v>
      </c>
      <c r="D232" s="983">
        <v>8410643449.7600002</v>
      </c>
      <c r="E232" s="983">
        <v>417861127.56999999</v>
      </c>
      <c r="F232" s="983">
        <v>25698817.219999999</v>
      </c>
      <c r="G232" s="983">
        <v>8802805760.1100006</v>
      </c>
      <c r="H232" s="980"/>
      <c r="I232" s="980"/>
    </row>
    <row r="233" spans="1:9" s="981" customFormat="1">
      <c r="A233" s="977">
        <v>1.3</v>
      </c>
      <c r="B233" s="982" t="s">
        <v>1621</v>
      </c>
      <c r="C233" s="982" t="s">
        <v>1622</v>
      </c>
      <c r="D233" s="983">
        <v>8410643449.7600002</v>
      </c>
      <c r="E233" s="983">
        <v>417861127.56999999</v>
      </c>
      <c r="F233" s="983">
        <v>25698817.219999999</v>
      </c>
      <c r="G233" s="983">
        <v>8802805760.1100006</v>
      </c>
      <c r="H233" s="980"/>
      <c r="I233" s="980"/>
    </row>
    <row r="234" spans="1:9" s="981" customFormat="1">
      <c r="A234" s="977">
        <v>1.3</v>
      </c>
      <c r="B234" s="982" t="s">
        <v>1623</v>
      </c>
      <c r="C234" s="982" t="s">
        <v>1622</v>
      </c>
      <c r="D234" s="983">
        <v>8410643449.7600002</v>
      </c>
      <c r="E234" s="983">
        <v>417861127.56999999</v>
      </c>
      <c r="F234" s="983">
        <v>25698817.219999999</v>
      </c>
      <c r="G234" s="983">
        <v>8802805760.1100006</v>
      </c>
      <c r="H234" s="980"/>
      <c r="I234" s="980"/>
    </row>
    <row r="235" spans="1:9" s="981" customFormat="1">
      <c r="A235" s="977">
        <v>1.3</v>
      </c>
      <c r="B235" s="982" t="s">
        <v>1626</v>
      </c>
      <c r="C235" s="982" t="s">
        <v>1627</v>
      </c>
      <c r="D235" s="983">
        <v>2861487012.23</v>
      </c>
      <c r="E235" s="983">
        <v>34345987.020000003</v>
      </c>
      <c r="F235" s="983">
        <v>94000</v>
      </c>
      <c r="G235" s="983">
        <v>2895738999.25</v>
      </c>
      <c r="H235" s="980"/>
      <c r="I235" s="980"/>
    </row>
    <row r="236" spans="1:9" s="981" customFormat="1">
      <c r="A236" s="977">
        <v>1.3</v>
      </c>
      <c r="B236" s="982" t="s">
        <v>1628</v>
      </c>
      <c r="C236" s="982" t="s">
        <v>1629</v>
      </c>
      <c r="D236" s="983">
        <v>2861487012.23</v>
      </c>
      <c r="E236" s="983">
        <v>34345987.020000003</v>
      </c>
      <c r="F236" s="983">
        <v>94000</v>
      </c>
      <c r="G236" s="983">
        <v>2895738999.25</v>
      </c>
      <c r="H236" s="980"/>
      <c r="I236" s="980"/>
    </row>
    <row r="237" spans="1:9" s="981" customFormat="1">
      <c r="A237" s="977">
        <v>1.3</v>
      </c>
      <c r="B237" s="982" t="s">
        <v>1630</v>
      </c>
      <c r="C237" s="982" t="s">
        <v>1629</v>
      </c>
      <c r="D237" s="983">
        <v>2861487012.23</v>
      </c>
      <c r="E237" s="983">
        <v>34345987.020000003</v>
      </c>
      <c r="F237" s="983">
        <v>94000</v>
      </c>
      <c r="G237" s="983">
        <v>2895738999.25</v>
      </c>
      <c r="H237" s="980"/>
      <c r="I237" s="980"/>
    </row>
    <row r="238" spans="1:9" s="981" customFormat="1">
      <c r="A238" s="977">
        <v>1.3</v>
      </c>
      <c r="B238" s="982" t="s">
        <v>1631</v>
      </c>
      <c r="C238" s="982" t="s">
        <v>1629</v>
      </c>
      <c r="D238" s="983">
        <v>2861487012.23</v>
      </c>
      <c r="E238" s="983">
        <v>34345987.020000003</v>
      </c>
      <c r="F238" s="983">
        <v>94000</v>
      </c>
      <c r="G238" s="983">
        <v>2895738999.25</v>
      </c>
      <c r="H238" s="980"/>
      <c r="I238" s="980"/>
    </row>
    <row r="239" spans="1:9" s="981" customFormat="1">
      <c r="A239" s="977">
        <v>1.3</v>
      </c>
      <c r="B239" s="982" t="s">
        <v>1634</v>
      </c>
      <c r="C239" s="982" t="s">
        <v>1635</v>
      </c>
      <c r="D239" s="983">
        <v>4132561554.3400002</v>
      </c>
      <c r="E239" s="983">
        <v>980557.8</v>
      </c>
      <c r="F239" s="983">
        <v>0</v>
      </c>
      <c r="G239" s="983">
        <v>4133542112.1399999</v>
      </c>
      <c r="H239" s="980"/>
      <c r="I239" s="980"/>
    </row>
    <row r="240" spans="1:9" s="981" customFormat="1">
      <c r="A240" s="977">
        <v>1.3</v>
      </c>
      <c r="B240" s="982" t="s">
        <v>1636</v>
      </c>
      <c r="C240" s="982" t="s">
        <v>1637</v>
      </c>
      <c r="D240" s="983">
        <v>4132561554.3400002</v>
      </c>
      <c r="E240" s="983">
        <v>980557.8</v>
      </c>
      <c r="F240" s="983">
        <v>0</v>
      </c>
      <c r="G240" s="983">
        <v>4133542112.1399999</v>
      </c>
      <c r="H240" s="980"/>
      <c r="I240" s="980"/>
    </row>
    <row r="241" spans="1:9" s="981" customFormat="1">
      <c r="A241" s="977">
        <v>1.3</v>
      </c>
      <c r="B241" s="982" t="s">
        <v>1638</v>
      </c>
      <c r="C241" s="982" t="s">
        <v>1639</v>
      </c>
      <c r="D241" s="983">
        <v>4132561554.3400002</v>
      </c>
      <c r="E241" s="983">
        <v>980557.8</v>
      </c>
      <c r="F241" s="983">
        <v>0</v>
      </c>
      <c r="G241" s="983">
        <v>4133542112.1399999</v>
      </c>
      <c r="H241" s="980"/>
      <c r="I241" s="980"/>
    </row>
    <row r="242" spans="1:9" s="981" customFormat="1">
      <c r="A242" s="977">
        <v>1.3</v>
      </c>
      <c r="B242" s="982" t="s">
        <v>1640</v>
      </c>
      <c r="C242" s="982" t="s">
        <v>1639</v>
      </c>
      <c r="D242" s="983">
        <v>4132561554.3400002</v>
      </c>
      <c r="E242" s="983">
        <v>980557.8</v>
      </c>
      <c r="F242" s="983">
        <v>0</v>
      </c>
      <c r="G242" s="983">
        <v>4133542112.1399999</v>
      </c>
      <c r="H242" s="980"/>
      <c r="I242" s="980"/>
    </row>
    <row r="243" spans="1:9" s="981" customFormat="1">
      <c r="A243" s="977">
        <v>1.3</v>
      </c>
      <c r="B243" s="982" t="s">
        <v>1641</v>
      </c>
      <c r="C243" s="982" t="s">
        <v>1639</v>
      </c>
      <c r="D243" s="983">
        <v>4132561554.3400002</v>
      </c>
      <c r="E243" s="983">
        <v>980557.8</v>
      </c>
      <c r="F243" s="983">
        <v>0</v>
      </c>
      <c r="G243" s="983">
        <v>4133542112.1399999</v>
      </c>
      <c r="H243" s="980"/>
      <c r="I243" s="980"/>
    </row>
    <row r="244" spans="1:9" s="981" customFormat="1">
      <c r="A244" s="977">
        <v>1.3</v>
      </c>
      <c r="B244" s="982" t="s">
        <v>1642</v>
      </c>
      <c r="C244" s="982" t="s">
        <v>1639</v>
      </c>
      <c r="D244" s="983">
        <v>4132561554.3400002</v>
      </c>
      <c r="E244" s="983">
        <v>980557.8</v>
      </c>
      <c r="F244" s="983">
        <v>0</v>
      </c>
      <c r="G244" s="983">
        <v>4133542112.1399999</v>
      </c>
      <c r="H244" s="980"/>
      <c r="I244" s="980"/>
    </row>
    <row r="245" spans="1:9" s="981" customFormat="1">
      <c r="A245" s="977">
        <v>1.3</v>
      </c>
      <c r="B245" s="982" t="s">
        <v>1645</v>
      </c>
      <c r="C245" s="982" t="s">
        <v>1646</v>
      </c>
      <c r="D245" s="983">
        <v>55128687581.589996</v>
      </c>
      <c r="E245" s="983">
        <v>9397486956.0699997</v>
      </c>
      <c r="F245" s="983">
        <v>12501961067.719999</v>
      </c>
      <c r="G245" s="983">
        <v>58233161693.239998</v>
      </c>
      <c r="H245" s="980"/>
      <c r="I245" s="980"/>
    </row>
    <row r="246" spans="1:9" s="981" customFormat="1">
      <c r="A246" s="977">
        <v>1.3</v>
      </c>
      <c r="B246" s="982" t="s">
        <v>1647</v>
      </c>
      <c r="C246" s="982" t="s">
        <v>517</v>
      </c>
      <c r="D246" s="983">
        <v>55128687581.589996</v>
      </c>
      <c r="E246" s="983">
        <v>9397486956.0699997</v>
      </c>
      <c r="F246" s="983">
        <v>12501961067.719999</v>
      </c>
      <c r="G246" s="983">
        <v>58233161693.239998</v>
      </c>
      <c r="H246" s="980"/>
      <c r="I246" s="980"/>
    </row>
    <row r="247" spans="1:9" s="981" customFormat="1">
      <c r="A247" s="977">
        <v>1.3</v>
      </c>
      <c r="B247" s="982" t="s">
        <v>1648</v>
      </c>
      <c r="C247" s="982" t="s">
        <v>698</v>
      </c>
      <c r="D247" s="983">
        <v>55128687581.589996</v>
      </c>
      <c r="E247" s="983">
        <v>9397486956.0699997</v>
      </c>
      <c r="F247" s="983">
        <v>12501961067.719999</v>
      </c>
      <c r="G247" s="983">
        <v>58233161693.239998</v>
      </c>
      <c r="H247" s="980"/>
      <c r="I247" s="980"/>
    </row>
    <row r="248" spans="1:9" s="981" customFormat="1">
      <c r="A248" s="977">
        <v>1.3</v>
      </c>
      <c r="B248" s="982" t="s">
        <v>1649</v>
      </c>
      <c r="C248" s="982" t="s">
        <v>700</v>
      </c>
      <c r="D248" s="983">
        <v>2179761516.0599999</v>
      </c>
      <c r="E248" s="983">
        <v>2724853892.4200001</v>
      </c>
      <c r="F248" s="983">
        <v>2055117800.6099999</v>
      </c>
      <c r="G248" s="983">
        <v>1510025424.25</v>
      </c>
      <c r="H248" s="980"/>
      <c r="I248" s="980"/>
    </row>
    <row r="249" spans="1:9" s="981" customFormat="1">
      <c r="A249" s="977">
        <v>1.3</v>
      </c>
      <c r="B249" s="982" t="s">
        <v>1650</v>
      </c>
      <c r="C249" s="982" t="s">
        <v>1651</v>
      </c>
      <c r="D249" s="983">
        <v>160659438.22</v>
      </c>
      <c r="E249" s="983">
        <v>249204215.22</v>
      </c>
      <c r="F249" s="983">
        <v>313328952.45999998</v>
      </c>
      <c r="G249" s="983">
        <v>224784175.46000001</v>
      </c>
      <c r="H249" s="980"/>
      <c r="I249" s="980"/>
    </row>
    <row r="250" spans="1:9" s="981" customFormat="1">
      <c r="A250" s="977">
        <v>1.3</v>
      </c>
      <c r="B250" s="982" t="s">
        <v>1652</v>
      </c>
      <c r="C250" s="982" t="s">
        <v>1653</v>
      </c>
      <c r="D250" s="983">
        <v>160659438.22</v>
      </c>
      <c r="E250" s="983">
        <v>249204215.22</v>
      </c>
      <c r="F250" s="983">
        <v>313328952.45999998</v>
      </c>
      <c r="G250" s="983">
        <v>224784175.46000001</v>
      </c>
      <c r="H250" s="980"/>
      <c r="I250" s="980"/>
    </row>
    <row r="251" spans="1:9" s="981" customFormat="1">
      <c r="A251" s="977">
        <v>1.3</v>
      </c>
      <c r="B251" s="982" t="s">
        <v>1654</v>
      </c>
      <c r="C251" s="982" t="s">
        <v>1653</v>
      </c>
      <c r="D251" s="983">
        <v>160659438.22</v>
      </c>
      <c r="E251" s="983">
        <v>249204215.22</v>
      </c>
      <c r="F251" s="983">
        <v>313328952.45999998</v>
      </c>
      <c r="G251" s="983">
        <v>224784175.46000001</v>
      </c>
      <c r="H251" s="980"/>
      <c r="I251" s="980"/>
    </row>
    <row r="252" spans="1:9" s="981" customFormat="1">
      <c r="A252" s="977">
        <v>1.3</v>
      </c>
      <c r="B252" s="982" t="s">
        <v>1655</v>
      </c>
      <c r="C252" s="982" t="s">
        <v>1653</v>
      </c>
      <c r="D252" s="983">
        <v>160659438.22</v>
      </c>
      <c r="E252" s="983">
        <v>249204215.22</v>
      </c>
      <c r="F252" s="983">
        <v>313328952.45999998</v>
      </c>
      <c r="G252" s="983">
        <v>224784175.46000001</v>
      </c>
      <c r="H252" s="980"/>
      <c r="I252" s="980"/>
    </row>
    <row r="253" spans="1:9" s="981" customFormat="1">
      <c r="A253" s="977">
        <v>1.3</v>
      </c>
      <c r="B253" s="982" t="s">
        <v>1660</v>
      </c>
      <c r="C253" s="982" t="s">
        <v>1661</v>
      </c>
      <c r="D253" s="983">
        <v>535500026.13999999</v>
      </c>
      <c r="E253" s="983">
        <v>604466054.15999997</v>
      </c>
      <c r="F253" s="983">
        <v>312685112.63999999</v>
      </c>
      <c r="G253" s="983">
        <v>243719084.62</v>
      </c>
      <c r="H253" s="980"/>
      <c r="I253" s="980"/>
    </row>
    <row r="254" spans="1:9" s="981" customFormat="1">
      <c r="A254" s="977">
        <v>1.3</v>
      </c>
      <c r="B254" s="982" t="s">
        <v>1662</v>
      </c>
      <c r="C254" s="982" t="s">
        <v>1663</v>
      </c>
      <c r="D254" s="983">
        <v>414711197.05000001</v>
      </c>
      <c r="E254" s="983">
        <v>407254018.25</v>
      </c>
      <c r="F254" s="983">
        <v>209123498.59999999</v>
      </c>
      <c r="G254" s="983">
        <v>216580677.40000001</v>
      </c>
      <c r="H254" s="980"/>
      <c r="I254" s="980"/>
    </row>
    <row r="255" spans="1:9" s="981" customFormat="1">
      <c r="A255" s="977">
        <v>1.3</v>
      </c>
      <c r="B255" s="982" t="s">
        <v>1664</v>
      </c>
      <c r="C255" s="982" t="s">
        <v>1663</v>
      </c>
      <c r="D255" s="983">
        <v>414711197.05000001</v>
      </c>
      <c r="E255" s="983">
        <v>407254018.25</v>
      </c>
      <c r="F255" s="983">
        <v>209123498.59999999</v>
      </c>
      <c r="G255" s="983">
        <v>216580677.40000001</v>
      </c>
      <c r="H255" s="980"/>
      <c r="I255" s="980"/>
    </row>
    <row r="256" spans="1:9" s="981" customFormat="1">
      <c r="A256" s="977">
        <v>1.3</v>
      </c>
      <c r="B256" s="982" t="s">
        <v>1665</v>
      </c>
      <c r="C256" s="982" t="s">
        <v>1663</v>
      </c>
      <c r="D256" s="983">
        <v>414711197.05000001</v>
      </c>
      <c r="E256" s="983">
        <v>407254018.25</v>
      </c>
      <c r="F256" s="983">
        <v>209123498.59999999</v>
      </c>
      <c r="G256" s="983">
        <v>216580677.40000001</v>
      </c>
      <c r="H256" s="980"/>
      <c r="I256" s="980"/>
    </row>
    <row r="257" spans="1:9" s="981" customFormat="1">
      <c r="A257" s="977">
        <v>1.3</v>
      </c>
      <c r="B257" s="982" t="s">
        <v>1670</v>
      </c>
      <c r="C257" s="982" t="s">
        <v>1671</v>
      </c>
      <c r="D257" s="983">
        <v>120788829.09</v>
      </c>
      <c r="E257" s="983">
        <v>197212035.91</v>
      </c>
      <c r="F257" s="983">
        <v>103561614.04000001</v>
      </c>
      <c r="G257" s="983">
        <v>27138407.219999999</v>
      </c>
      <c r="H257" s="980"/>
      <c r="I257" s="980"/>
    </row>
    <row r="258" spans="1:9" s="981" customFormat="1">
      <c r="A258" s="977">
        <v>1.3</v>
      </c>
      <c r="B258" s="982" t="s">
        <v>1672</v>
      </c>
      <c r="C258" s="982" t="s">
        <v>1673</v>
      </c>
      <c r="D258" s="983">
        <v>120788829.09</v>
      </c>
      <c r="E258" s="983">
        <v>197212035.91</v>
      </c>
      <c r="F258" s="983">
        <v>103561614.04000001</v>
      </c>
      <c r="G258" s="983">
        <v>27138407.219999999</v>
      </c>
      <c r="H258" s="980"/>
      <c r="I258" s="980"/>
    </row>
    <row r="259" spans="1:9" s="981" customFormat="1">
      <c r="A259" s="977">
        <v>1.3</v>
      </c>
      <c r="B259" s="982" t="s">
        <v>1674</v>
      </c>
      <c r="C259" s="982" t="s">
        <v>1673</v>
      </c>
      <c r="D259" s="983">
        <v>120788829.09</v>
      </c>
      <c r="E259" s="983">
        <v>197212035.91</v>
      </c>
      <c r="F259" s="983">
        <v>103561614.04000001</v>
      </c>
      <c r="G259" s="983">
        <v>27138407.219999999</v>
      </c>
      <c r="H259" s="980"/>
      <c r="I259" s="980"/>
    </row>
    <row r="260" spans="1:9" s="981" customFormat="1">
      <c r="A260" s="977">
        <v>1.3</v>
      </c>
      <c r="B260" s="982" t="s">
        <v>1679</v>
      </c>
      <c r="C260" s="982" t="s">
        <v>1680</v>
      </c>
      <c r="D260" s="983">
        <v>352130213.69</v>
      </c>
      <c r="E260" s="983">
        <v>597299263.27999997</v>
      </c>
      <c r="F260" s="983">
        <v>456243335.67000002</v>
      </c>
      <c r="G260" s="983">
        <v>211074286.08000001</v>
      </c>
      <c r="H260" s="980"/>
      <c r="I260" s="980"/>
    </row>
    <row r="261" spans="1:9" s="981" customFormat="1">
      <c r="A261" s="977">
        <v>1.3</v>
      </c>
      <c r="B261" s="982" t="s">
        <v>1681</v>
      </c>
      <c r="C261" s="982" t="s">
        <v>1682</v>
      </c>
      <c r="D261" s="983">
        <v>282956259.06</v>
      </c>
      <c r="E261" s="983">
        <v>527758560.50999999</v>
      </c>
      <c r="F261" s="983">
        <v>423094954.29000002</v>
      </c>
      <c r="G261" s="983">
        <v>178292652.84</v>
      </c>
      <c r="H261" s="980"/>
      <c r="I261" s="980"/>
    </row>
    <row r="262" spans="1:9" s="981" customFormat="1">
      <c r="A262" s="977">
        <v>1.3</v>
      </c>
      <c r="B262" s="982" t="s">
        <v>1683</v>
      </c>
      <c r="C262" s="982" t="s">
        <v>1682</v>
      </c>
      <c r="D262" s="983">
        <v>282956259.06</v>
      </c>
      <c r="E262" s="983">
        <v>527758560.50999999</v>
      </c>
      <c r="F262" s="983">
        <v>423094954.29000002</v>
      </c>
      <c r="G262" s="983">
        <v>178292652.84</v>
      </c>
      <c r="H262" s="980"/>
      <c r="I262" s="980"/>
    </row>
    <row r="263" spans="1:9" s="981" customFormat="1">
      <c r="A263" s="977">
        <v>1.3</v>
      </c>
      <c r="B263" s="982" t="s">
        <v>1684</v>
      </c>
      <c r="C263" s="982" t="s">
        <v>1682</v>
      </c>
      <c r="D263" s="983">
        <v>282956259.06</v>
      </c>
      <c r="E263" s="983">
        <v>527758560.50999999</v>
      </c>
      <c r="F263" s="983">
        <v>423094954.29000002</v>
      </c>
      <c r="G263" s="983">
        <v>178292652.84</v>
      </c>
      <c r="H263" s="980"/>
      <c r="I263" s="980"/>
    </row>
    <row r="264" spans="1:9" s="981" customFormat="1">
      <c r="A264" s="977">
        <v>1.3</v>
      </c>
      <c r="B264" s="982" t="s">
        <v>1687</v>
      </c>
      <c r="C264" s="982" t="s">
        <v>1688</v>
      </c>
      <c r="D264" s="983">
        <v>69173954.629999995</v>
      </c>
      <c r="E264" s="983">
        <v>69540702.769999996</v>
      </c>
      <c r="F264" s="983">
        <v>33148381.379999999</v>
      </c>
      <c r="G264" s="983">
        <v>32781633.239999998</v>
      </c>
      <c r="H264" s="980"/>
      <c r="I264" s="980"/>
    </row>
    <row r="265" spans="1:9" s="981" customFormat="1">
      <c r="A265" s="977">
        <v>1.3</v>
      </c>
      <c r="B265" s="982" t="s">
        <v>1689</v>
      </c>
      <c r="C265" s="982" t="s">
        <v>1688</v>
      </c>
      <c r="D265" s="983">
        <v>69173954.629999995</v>
      </c>
      <c r="E265" s="983">
        <v>69540702.769999996</v>
      </c>
      <c r="F265" s="983">
        <v>33148381.379999999</v>
      </c>
      <c r="G265" s="983">
        <v>32781633.239999998</v>
      </c>
      <c r="H265" s="980"/>
      <c r="I265" s="980"/>
    </row>
    <row r="266" spans="1:9" s="981" customFormat="1">
      <c r="A266" s="977">
        <v>1.3</v>
      </c>
      <c r="B266" s="982" t="s">
        <v>1690</v>
      </c>
      <c r="C266" s="982" t="s">
        <v>1688</v>
      </c>
      <c r="D266" s="983">
        <v>69173954.629999995</v>
      </c>
      <c r="E266" s="983">
        <v>69540702.769999996</v>
      </c>
      <c r="F266" s="983">
        <v>33148381.379999999</v>
      </c>
      <c r="G266" s="983">
        <v>32781633.239999998</v>
      </c>
      <c r="H266" s="980"/>
      <c r="I266" s="980"/>
    </row>
    <row r="267" spans="1:9" s="981" customFormat="1">
      <c r="A267" s="977">
        <v>1.3</v>
      </c>
      <c r="B267" s="982" t="s">
        <v>1693</v>
      </c>
      <c r="C267" s="982" t="s">
        <v>1694</v>
      </c>
      <c r="D267" s="983">
        <v>1131471838.01</v>
      </c>
      <c r="E267" s="983">
        <v>1273884359.76</v>
      </c>
      <c r="F267" s="983">
        <v>972860399.84000003</v>
      </c>
      <c r="G267" s="983">
        <v>830447878.09000003</v>
      </c>
      <c r="H267" s="980"/>
      <c r="I267" s="980"/>
    </row>
    <row r="268" spans="1:9" s="981" customFormat="1">
      <c r="A268" s="977">
        <v>1.3</v>
      </c>
      <c r="B268" s="982" t="s">
        <v>1695</v>
      </c>
      <c r="C268" s="982" t="s">
        <v>1696</v>
      </c>
      <c r="D268" s="983">
        <v>506843289.06999999</v>
      </c>
      <c r="E268" s="983">
        <v>500157390.45999998</v>
      </c>
      <c r="F268" s="983">
        <v>128635003.06999999</v>
      </c>
      <c r="G268" s="983">
        <v>135320901.68000001</v>
      </c>
      <c r="H268" s="980"/>
      <c r="I268" s="980"/>
    </row>
    <row r="269" spans="1:9" s="981" customFormat="1">
      <c r="A269" s="977">
        <v>1.3</v>
      </c>
      <c r="B269" s="982" t="s">
        <v>1697</v>
      </c>
      <c r="C269" s="982" t="s">
        <v>1698</v>
      </c>
      <c r="D269" s="983">
        <v>506843289.06999999</v>
      </c>
      <c r="E269" s="983">
        <v>500157390.45999998</v>
      </c>
      <c r="F269" s="983">
        <v>128635003.06999999</v>
      </c>
      <c r="G269" s="983">
        <v>135320901.68000001</v>
      </c>
      <c r="H269" s="980"/>
      <c r="I269" s="980"/>
    </row>
    <row r="270" spans="1:9" s="981" customFormat="1">
      <c r="A270" s="977">
        <v>1.3</v>
      </c>
      <c r="B270" s="982" t="s">
        <v>1699</v>
      </c>
      <c r="C270" s="982" t="s">
        <v>1698</v>
      </c>
      <c r="D270" s="983">
        <v>506843289.06999999</v>
      </c>
      <c r="E270" s="983">
        <v>500157390.45999998</v>
      </c>
      <c r="F270" s="983">
        <v>128635003.06999999</v>
      </c>
      <c r="G270" s="983">
        <v>135320901.68000001</v>
      </c>
      <c r="H270" s="980"/>
      <c r="I270" s="980"/>
    </row>
    <row r="271" spans="1:9" s="981" customFormat="1">
      <c r="A271" s="977">
        <v>1.3</v>
      </c>
      <c r="B271" s="982" t="s">
        <v>1702</v>
      </c>
      <c r="C271" s="982" t="s">
        <v>1703</v>
      </c>
      <c r="D271" s="983">
        <v>81517903.650000006</v>
      </c>
      <c r="E271" s="983">
        <v>178665388.78</v>
      </c>
      <c r="F271" s="983">
        <v>132523460.34999999</v>
      </c>
      <c r="G271" s="983">
        <v>35375975.219999999</v>
      </c>
      <c r="H271" s="980"/>
      <c r="I271" s="980"/>
    </row>
    <row r="272" spans="1:9" s="981" customFormat="1">
      <c r="A272" s="977">
        <v>1.3</v>
      </c>
      <c r="B272" s="982" t="s">
        <v>1704</v>
      </c>
      <c r="C272" s="982" t="s">
        <v>1705</v>
      </c>
      <c r="D272" s="983">
        <v>81517903.650000006</v>
      </c>
      <c r="E272" s="983">
        <v>178665388.78</v>
      </c>
      <c r="F272" s="983">
        <v>132523460.34999999</v>
      </c>
      <c r="G272" s="983">
        <v>35375975.219999999</v>
      </c>
      <c r="H272" s="980"/>
      <c r="I272" s="980"/>
    </row>
    <row r="273" spans="1:9" s="981" customFormat="1">
      <c r="A273" s="977">
        <v>1.3</v>
      </c>
      <c r="B273" s="982" t="s">
        <v>1706</v>
      </c>
      <c r="C273" s="982" t="s">
        <v>1705</v>
      </c>
      <c r="D273" s="983">
        <v>81517903.650000006</v>
      </c>
      <c r="E273" s="983">
        <v>178665388.78</v>
      </c>
      <c r="F273" s="983">
        <v>132523460.34999999</v>
      </c>
      <c r="G273" s="983">
        <v>35375975.219999999</v>
      </c>
      <c r="H273" s="980"/>
      <c r="I273" s="980"/>
    </row>
    <row r="274" spans="1:9" s="981" customFormat="1">
      <c r="A274" s="977">
        <v>1.3</v>
      </c>
      <c r="B274" s="982" t="s">
        <v>1711</v>
      </c>
      <c r="C274" s="982" t="s">
        <v>1712</v>
      </c>
      <c r="D274" s="983">
        <v>22237217.91</v>
      </c>
      <c r="E274" s="983">
        <v>21902579.379999999</v>
      </c>
      <c r="F274" s="983">
        <v>23475710.120000001</v>
      </c>
      <c r="G274" s="983">
        <v>23810348.649999999</v>
      </c>
      <c r="H274" s="980"/>
      <c r="I274" s="980"/>
    </row>
    <row r="275" spans="1:9" s="981" customFormat="1">
      <c r="A275" s="977">
        <v>1.3</v>
      </c>
      <c r="B275" s="982" t="s">
        <v>1713</v>
      </c>
      <c r="C275" s="982" t="s">
        <v>1712</v>
      </c>
      <c r="D275" s="983">
        <v>22237217.91</v>
      </c>
      <c r="E275" s="983">
        <v>21902579.379999999</v>
      </c>
      <c r="F275" s="983">
        <v>23475710.120000001</v>
      </c>
      <c r="G275" s="983">
        <v>23810348.649999999</v>
      </c>
      <c r="H275" s="980"/>
      <c r="I275" s="980"/>
    </row>
    <row r="276" spans="1:9" s="981" customFormat="1">
      <c r="A276" s="977">
        <v>1.3</v>
      </c>
      <c r="B276" s="982" t="s">
        <v>1714</v>
      </c>
      <c r="C276" s="982" t="s">
        <v>1712</v>
      </c>
      <c r="D276" s="983">
        <v>22237217.91</v>
      </c>
      <c r="E276" s="983">
        <v>21902579.379999999</v>
      </c>
      <c r="F276" s="983">
        <v>23475710.120000001</v>
      </c>
      <c r="G276" s="983">
        <v>23810348.649999999</v>
      </c>
      <c r="H276" s="980"/>
      <c r="I276" s="980"/>
    </row>
    <row r="277" spans="1:9" s="981" customFormat="1">
      <c r="A277" s="977">
        <v>1.3</v>
      </c>
      <c r="B277" s="982" t="s">
        <v>1719</v>
      </c>
      <c r="C277" s="982" t="s">
        <v>1720</v>
      </c>
      <c r="D277" s="983">
        <v>387680595.55000001</v>
      </c>
      <c r="E277" s="983">
        <v>372365681.73000002</v>
      </c>
      <c r="F277" s="983">
        <v>468091213.27999997</v>
      </c>
      <c r="G277" s="983">
        <v>483406127.10000002</v>
      </c>
      <c r="H277" s="980"/>
      <c r="I277" s="980"/>
    </row>
    <row r="278" spans="1:9" s="981" customFormat="1">
      <c r="A278" s="977">
        <v>1.3</v>
      </c>
      <c r="B278" s="982" t="s">
        <v>1721</v>
      </c>
      <c r="C278" s="982" t="s">
        <v>1720</v>
      </c>
      <c r="D278" s="983">
        <v>387680595.55000001</v>
      </c>
      <c r="E278" s="983">
        <v>372365681.73000002</v>
      </c>
      <c r="F278" s="983">
        <v>468091213.27999997</v>
      </c>
      <c r="G278" s="983">
        <v>483406127.10000002</v>
      </c>
      <c r="H278" s="980"/>
      <c r="I278" s="980"/>
    </row>
    <row r="279" spans="1:9" s="981" customFormat="1">
      <c r="A279" s="977">
        <v>1.3</v>
      </c>
      <c r="B279" s="982" t="s">
        <v>1722</v>
      </c>
      <c r="C279" s="982" t="s">
        <v>1720</v>
      </c>
      <c r="D279" s="983">
        <v>387680595.55000001</v>
      </c>
      <c r="E279" s="983">
        <v>372365681.73000002</v>
      </c>
      <c r="F279" s="983">
        <v>468091213.27999997</v>
      </c>
      <c r="G279" s="983">
        <v>483406127.10000002</v>
      </c>
      <c r="H279" s="980"/>
      <c r="I279" s="980"/>
    </row>
    <row r="280" spans="1:9" s="981" customFormat="1">
      <c r="A280" s="977">
        <v>1.3</v>
      </c>
      <c r="B280" s="982" t="s">
        <v>1727</v>
      </c>
      <c r="C280" s="982" t="s">
        <v>1728</v>
      </c>
      <c r="D280" s="983">
        <v>8267553.8899999997</v>
      </c>
      <c r="E280" s="983">
        <v>93922839.069999993</v>
      </c>
      <c r="F280" s="983">
        <v>91005793.569999993</v>
      </c>
      <c r="G280" s="983">
        <v>5350508.3899999997</v>
      </c>
      <c r="H280" s="980"/>
      <c r="I280" s="980"/>
    </row>
    <row r="281" spans="1:9" s="981" customFormat="1">
      <c r="A281" s="977">
        <v>1.3</v>
      </c>
      <c r="B281" s="982" t="s">
        <v>1729</v>
      </c>
      <c r="C281" s="982" t="s">
        <v>1728</v>
      </c>
      <c r="D281" s="983">
        <v>8267553.8899999997</v>
      </c>
      <c r="E281" s="983">
        <v>93922839.069999993</v>
      </c>
      <c r="F281" s="983">
        <v>91005793.569999993</v>
      </c>
      <c r="G281" s="983">
        <v>5350508.3899999997</v>
      </c>
      <c r="H281" s="980"/>
      <c r="I281" s="980"/>
    </row>
    <row r="282" spans="1:9" s="981" customFormat="1">
      <c r="A282" s="977">
        <v>1.3</v>
      </c>
      <c r="B282" s="982" t="s">
        <v>1730</v>
      </c>
      <c r="C282" s="982" t="s">
        <v>1728</v>
      </c>
      <c r="D282" s="983">
        <v>8267553.8899999997</v>
      </c>
      <c r="E282" s="983">
        <v>93922839.069999993</v>
      </c>
      <c r="F282" s="983">
        <v>91005793.569999993</v>
      </c>
      <c r="G282" s="983">
        <v>5350508.3899999997</v>
      </c>
      <c r="H282" s="980"/>
      <c r="I282" s="980"/>
    </row>
    <row r="283" spans="1:9" s="981" customFormat="1">
      <c r="A283" s="977">
        <v>1.3</v>
      </c>
      <c r="B283" s="982" t="s">
        <v>1735</v>
      </c>
      <c r="C283" s="982" t="s">
        <v>1736</v>
      </c>
      <c r="D283" s="983">
        <v>0</v>
      </c>
      <c r="E283" s="983">
        <v>2133503</v>
      </c>
      <c r="F283" s="983">
        <v>2133503</v>
      </c>
      <c r="G283" s="983">
        <v>0</v>
      </c>
      <c r="H283" s="980"/>
      <c r="I283" s="980"/>
    </row>
    <row r="284" spans="1:9" s="981" customFormat="1">
      <c r="A284" s="977">
        <v>1.3</v>
      </c>
      <c r="B284" s="982" t="s">
        <v>1737</v>
      </c>
      <c r="C284" s="982" t="s">
        <v>1736</v>
      </c>
      <c r="D284" s="983">
        <v>0</v>
      </c>
      <c r="E284" s="983">
        <v>2133503</v>
      </c>
      <c r="F284" s="983">
        <v>2133503</v>
      </c>
      <c r="G284" s="983">
        <v>0</v>
      </c>
      <c r="H284" s="980"/>
      <c r="I284" s="980"/>
    </row>
    <row r="285" spans="1:9" s="981" customFormat="1">
      <c r="A285" s="977">
        <v>1.3</v>
      </c>
      <c r="B285" s="982" t="s">
        <v>1738</v>
      </c>
      <c r="C285" s="982" t="s">
        <v>1736</v>
      </c>
      <c r="D285" s="983">
        <v>0</v>
      </c>
      <c r="E285" s="983">
        <v>2133503</v>
      </c>
      <c r="F285" s="983">
        <v>2133503</v>
      </c>
      <c r="G285" s="983">
        <v>0</v>
      </c>
      <c r="H285" s="980"/>
      <c r="I285" s="980"/>
    </row>
    <row r="286" spans="1:9" s="981" customFormat="1">
      <c r="A286" s="977">
        <v>1.3</v>
      </c>
      <c r="B286" s="982" t="s">
        <v>1741</v>
      </c>
      <c r="C286" s="982" t="s">
        <v>1742</v>
      </c>
      <c r="D286" s="983">
        <v>13355229.390000001</v>
      </c>
      <c r="E286" s="983">
        <v>11136469.060000001</v>
      </c>
      <c r="F286" s="983">
        <v>24210769.699999999</v>
      </c>
      <c r="G286" s="983">
        <v>26429530.030000001</v>
      </c>
      <c r="H286" s="980"/>
      <c r="I286" s="980"/>
    </row>
    <row r="287" spans="1:9" s="981" customFormat="1">
      <c r="A287" s="977">
        <v>1.3</v>
      </c>
      <c r="B287" s="982" t="s">
        <v>1743</v>
      </c>
      <c r="C287" s="982" t="s">
        <v>1742</v>
      </c>
      <c r="D287" s="983">
        <v>13355229.390000001</v>
      </c>
      <c r="E287" s="983">
        <v>11136469.060000001</v>
      </c>
      <c r="F287" s="983">
        <v>24210769.699999999</v>
      </c>
      <c r="G287" s="983">
        <v>26429530.030000001</v>
      </c>
      <c r="H287" s="980"/>
      <c r="I287" s="980"/>
    </row>
    <row r="288" spans="1:9" s="981" customFormat="1">
      <c r="A288" s="977">
        <v>1.3</v>
      </c>
      <c r="B288" s="982" t="s">
        <v>1744</v>
      </c>
      <c r="C288" s="982" t="s">
        <v>1742</v>
      </c>
      <c r="D288" s="983">
        <v>13355229.390000001</v>
      </c>
      <c r="E288" s="983">
        <v>11136469.060000001</v>
      </c>
      <c r="F288" s="983">
        <v>24210769.699999999</v>
      </c>
      <c r="G288" s="983">
        <v>26429530.030000001</v>
      </c>
      <c r="H288" s="980"/>
      <c r="I288" s="980"/>
    </row>
    <row r="289" spans="1:9" s="981" customFormat="1">
      <c r="A289" s="977">
        <v>1.3</v>
      </c>
      <c r="B289" s="982" t="s">
        <v>1749</v>
      </c>
      <c r="C289" s="982" t="s">
        <v>1750</v>
      </c>
      <c r="D289" s="983">
        <v>111570048.55</v>
      </c>
      <c r="E289" s="983">
        <v>93599376.280000001</v>
      </c>
      <c r="F289" s="983">
        <v>102783814.75</v>
      </c>
      <c r="G289" s="983">
        <v>120754487.02</v>
      </c>
      <c r="H289" s="980"/>
      <c r="I289" s="980"/>
    </row>
    <row r="290" spans="1:9" s="981" customFormat="1">
      <c r="A290" s="977">
        <v>1.3</v>
      </c>
      <c r="B290" s="982" t="s">
        <v>1751</v>
      </c>
      <c r="C290" s="982" t="s">
        <v>1750</v>
      </c>
      <c r="D290" s="983">
        <v>111570048.55</v>
      </c>
      <c r="E290" s="983">
        <v>93599376.280000001</v>
      </c>
      <c r="F290" s="983">
        <v>102783814.75</v>
      </c>
      <c r="G290" s="983">
        <v>120754487.02</v>
      </c>
      <c r="H290" s="980"/>
      <c r="I290" s="980"/>
    </row>
    <row r="291" spans="1:9" s="981" customFormat="1">
      <c r="A291" s="977">
        <v>1.3</v>
      </c>
      <c r="B291" s="982" t="s">
        <v>1752</v>
      </c>
      <c r="C291" s="982" t="s">
        <v>1750</v>
      </c>
      <c r="D291" s="983">
        <v>111570048.55</v>
      </c>
      <c r="E291" s="983">
        <v>93599376.280000001</v>
      </c>
      <c r="F291" s="983">
        <v>102783814.75</v>
      </c>
      <c r="G291" s="983">
        <v>120754487.02</v>
      </c>
      <c r="H291" s="980"/>
      <c r="I291" s="980"/>
    </row>
    <row r="292" spans="1:9" s="981" customFormat="1">
      <c r="A292" s="977">
        <v>1.3</v>
      </c>
      <c r="B292" s="982" t="s">
        <v>1757</v>
      </c>
      <c r="C292" s="982" t="s">
        <v>1758</v>
      </c>
      <c r="D292" s="983">
        <v>0</v>
      </c>
      <c r="E292" s="983">
        <v>1132</v>
      </c>
      <c r="F292" s="983">
        <v>1132</v>
      </c>
      <c r="G292" s="983">
        <v>0</v>
      </c>
      <c r="H292" s="980"/>
      <c r="I292" s="980"/>
    </row>
    <row r="293" spans="1:9" s="981" customFormat="1">
      <c r="A293" s="977">
        <v>1.3</v>
      </c>
      <c r="B293" s="982" t="s">
        <v>1759</v>
      </c>
      <c r="C293" s="982" t="s">
        <v>1758</v>
      </c>
      <c r="D293" s="983">
        <v>0</v>
      </c>
      <c r="E293" s="983">
        <v>1132</v>
      </c>
      <c r="F293" s="983">
        <v>1132</v>
      </c>
      <c r="G293" s="983">
        <v>0</v>
      </c>
      <c r="H293" s="980"/>
      <c r="I293" s="980"/>
    </row>
    <row r="294" spans="1:9" s="981" customFormat="1">
      <c r="A294" s="977">
        <v>1.3</v>
      </c>
      <c r="B294" s="982" t="s">
        <v>1760</v>
      </c>
      <c r="C294" s="982" t="s">
        <v>1758</v>
      </c>
      <c r="D294" s="983">
        <v>0</v>
      </c>
      <c r="E294" s="983">
        <v>1132</v>
      </c>
      <c r="F294" s="983">
        <v>1132</v>
      </c>
      <c r="G294" s="983">
        <v>0</v>
      </c>
      <c r="H294" s="980"/>
      <c r="I294" s="980"/>
    </row>
    <row r="295" spans="1:9" s="981" customFormat="1">
      <c r="A295" s="977">
        <v>1.3</v>
      </c>
      <c r="B295" s="982" t="s">
        <v>1763</v>
      </c>
      <c r="C295" s="982" t="s">
        <v>701</v>
      </c>
      <c r="D295" s="983">
        <v>19059242975.209999</v>
      </c>
      <c r="E295" s="983">
        <v>6087452854.8599997</v>
      </c>
      <c r="F295" s="983">
        <v>9744519233.3099995</v>
      </c>
      <c r="G295" s="983">
        <v>22716309353.66</v>
      </c>
      <c r="H295" s="980"/>
      <c r="I295" s="980"/>
    </row>
    <row r="296" spans="1:9" s="981" customFormat="1">
      <c r="A296" s="977">
        <v>1.3</v>
      </c>
      <c r="B296" s="982" t="s">
        <v>1764</v>
      </c>
      <c r="C296" s="982" t="s">
        <v>1765</v>
      </c>
      <c r="D296" s="983">
        <v>18986804151.560001</v>
      </c>
      <c r="E296" s="983">
        <v>6007146722.1800003</v>
      </c>
      <c r="F296" s="983">
        <v>9699937637.1700001</v>
      </c>
      <c r="G296" s="983">
        <v>22679595066.549999</v>
      </c>
      <c r="H296" s="980"/>
      <c r="I296" s="980"/>
    </row>
    <row r="297" spans="1:9" s="981" customFormat="1">
      <c r="A297" s="977">
        <v>1.3</v>
      </c>
      <c r="B297" s="982" t="s">
        <v>1766</v>
      </c>
      <c r="C297" s="982" t="s">
        <v>1767</v>
      </c>
      <c r="D297" s="983">
        <v>4680602934.4300003</v>
      </c>
      <c r="E297" s="983">
        <v>0.01</v>
      </c>
      <c r="F297" s="983">
        <v>1711944486.5699999</v>
      </c>
      <c r="G297" s="983">
        <v>6392547420.9899998</v>
      </c>
      <c r="H297" s="980"/>
      <c r="I297" s="980"/>
    </row>
    <row r="298" spans="1:9" s="981" customFormat="1">
      <c r="A298" s="977">
        <v>1.3</v>
      </c>
      <c r="B298" s="982" t="s">
        <v>1768</v>
      </c>
      <c r="C298" s="982" t="s">
        <v>1769</v>
      </c>
      <c r="D298" s="983">
        <v>4680602934.4300003</v>
      </c>
      <c r="E298" s="983">
        <v>0.01</v>
      </c>
      <c r="F298" s="983">
        <v>1711944486.5699999</v>
      </c>
      <c r="G298" s="983">
        <v>6392547420.9899998</v>
      </c>
      <c r="H298" s="980"/>
      <c r="I298" s="980"/>
    </row>
    <row r="299" spans="1:9" s="981" customFormat="1">
      <c r="A299" s="977">
        <v>1.3</v>
      </c>
      <c r="B299" s="982" t="s">
        <v>1770</v>
      </c>
      <c r="C299" s="982" t="s">
        <v>1769</v>
      </c>
      <c r="D299" s="983">
        <v>4680602934.4300003</v>
      </c>
      <c r="E299" s="983">
        <v>0.01</v>
      </c>
      <c r="F299" s="983">
        <v>1711944486.5699999</v>
      </c>
      <c r="G299" s="983">
        <v>6392547420.9899998</v>
      </c>
      <c r="H299" s="980"/>
      <c r="I299" s="980"/>
    </row>
    <row r="300" spans="1:9" s="981" customFormat="1">
      <c r="A300" s="977">
        <v>1.3</v>
      </c>
      <c r="B300" s="982" t="s">
        <v>1772</v>
      </c>
      <c r="C300" s="982" t="s">
        <v>1773</v>
      </c>
      <c r="D300" s="983">
        <v>9369736000.5699997</v>
      </c>
      <c r="E300" s="983">
        <v>0</v>
      </c>
      <c r="F300" s="983">
        <v>1785562803.5699999</v>
      </c>
      <c r="G300" s="983">
        <v>11155298804.139999</v>
      </c>
      <c r="H300" s="980"/>
      <c r="I300" s="980"/>
    </row>
    <row r="301" spans="1:9" s="981" customFormat="1">
      <c r="A301" s="977">
        <v>1.3</v>
      </c>
      <c r="B301" s="982" t="s">
        <v>1774</v>
      </c>
      <c r="C301" s="982" t="s">
        <v>1775</v>
      </c>
      <c r="D301" s="983">
        <v>9369736000.5699997</v>
      </c>
      <c r="E301" s="983">
        <v>0</v>
      </c>
      <c r="F301" s="983">
        <v>1785562803.5699999</v>
      </c>
      <c r="G301" s="983">
        <v>11155298804.139999</v>
      </c>
      <c r="H301" s="980"/>
      <c r="I301" s="980"/>
    </row>
    <row r="302" spans="1:9" s="981" customFormat="1">
      <c r="A302" s="977">
        <v>1.3</v>
      </c>
      <c r="B302" s="982" t="s">
        <v>1776</v>
      </c>
      <c r="C302" s="982" t="s">
        <v>1775</v>
      </c>
      <c r="D302" s="983">
        <v>9369736000.5699997</v>
      </c>
      <c r="E302" s="983">
        <v>0</v>
      </c>
      <c r="F302" s="983">
        <v>1785562803.5699999</v>
      </c>
      <c r="G302" s="983">
        <v>11155298804.139999</v>
      </c>
      <c r="H302" s="980"/>
      <c r="I302" s="980"/>
    </row>
    <row r="303" spans="1:9" s="981" customFormat="1">
      <c r="A303" s="977">
        <v>1.3</v>
      </c>
      <c r="B303" s="982" t="s">
        <v>1779</v>
      </c>
      <c r="C303" s="982" t="s">
        <v>1780</v>
      </c>
      <c r="D303" s="983">
        <v>1895158739.26</v>
      </c>
      <c r="E303" s="983">
        <v>1975162155.1099999</v>
      </c>
      <c r="F303" s="983">
        <v>2016750710.9000001</v>
      </c>
      <c r="G303" s="983">
        <v>1936747295.05</v>
      </c>
      <c r="H303" s="980"/>
      <c r="I303" s="980"/>
    </row>
    <row r="304" spans="1:9" s="981" customFormat="1">
      <c r="A304" s="977">
        <v>1.3</v>
      </c>
      <c r="B304" s="982" t="s">
        <v>1781</v>
      </c>
      <c r="C304" s="982" t="s">
        <v>1780</v>
      </c>
      <c r="D304" s="983">
        <v>1895158739.26</v>
      </c>
      <c r="E304" s="983">
        <v>1975162155.1099999</v>
      </c>
      <c r="F304" s="983">
        <v>2016750710.9000001</v>
      </c>
      <c r="G304" s="983">
        <v>1936747295.05</v>
      </c>
      <c r="H304" s="980"/>
      <c r="I304" s="980"/>
    </row>
    <row r="305" spans="1:9" s="981" customFormat="1">
      <c r="A305" s="977">
        <v>1.3</v>
      </c>
      <c r="B305" s="982" t="s">
        <v>1782</v>
      </c>
      <c r="C305" s="982" t="s">
        <v>1783</v>
      </c>
      <c r="D305" s="983">
        <v>1895158739.26</v>
      </c>
      <c r="E305" s="983">
        <v>1975162155.1099999</v>
      </c>
      <c r="F305" s="983">
        <v>2016750710.9000001</v>
      </c>
      <c r="G305" s="983">
        <v>1936747295.05</v>
      </c>
      <c r="H305" s="980"/>
      <c r="I305" s="980"/>
    </row>
    <row r="306" spans="1:9" s="981" customFormat="1">
      <c r="A306" s="977">
        <v>1.3</v>
      </c>
      <c r="B306" s="982" t="s">
        <v>1794</v>
      </c>
      <c r="C306" s="982" t="s">
        <v>1795</v>
      </c>
      <c r="D306" s="983">
        <v>3041306477.3000002</v>
      </c>
      <c r="E306" s="983">
        <v>4031984567.0599999</v>
      </c>
      <c r="F306" s="983">
        <v>4185679636.1300001</v>
      </c>
      <c r="G306" s="983">
        <v>3195001546.3699999</v>
      </c>
      <c r="H306" s="980"/>
      <c r="I306" s="980"/>
    </row>
    <row r="307" spans="1:9" s="981" customFormat="1">
      <c r="A307" s="977">
        <v>1.3</v>
      </c>
      <c r="B307" s="982" t="s">
        <v>1796</v>
      </c>
      <c r="C307" s="982" t="s">
        <v>1795</v>
      </c>
      <c r="D307" s="983">
        <v>3041306477.3000002</v>
      </c>
      <c r="E307" s="983">
        <v>4031984567.0599999</v>
      </c>
      <c r="F307" s="983">
        <v>4185679636.1300001</v>
      </c>
      <c r="G307" s="983">
        <v>3195001546.3699999</v>
      </c>
      <c r="H307" s="980"/>
      <c r="I307" s="980"/>
    </row>
    <row r="308" spans="1:9" s="981" customFormat="1">
      <c r="A308" s="977">
        <v>1.3</v>
      </c>
      <c r="B308" s="982" t="s">
        <v>1797</v>
      </c>
      <c r="C308" s="982" t="s">
        <v>1795</v>
      </c>
      <c r="D308" s="983">
        <v>2152546077.0599999</v>
      </c>
      <c r="E308" s="983">
        <v>3109104817.8899999</v>
      </c>
      <c r="F308" s="983">
        <v>3243605168.9699998</v>
      </c>
      <c r="G308" s="983">
        <v>2287046428.1399999</v>
      </c>
      <c r="H308" s="980"/>
      <c r="I308" s="980"/>
    </row>
    <row r="309" spans="1:9" s="981" customFormat="1">
      <c r="A309" s="977">
        <v>1.3</v>
      </c>
      <c r="B309" s="982" t="s">
        <v>1806</v>
      </c>
      <c r="C309" s="982" t="s">
        <v>1783</v>
      </c>
      <c r="D309" s="983">
        <v>888760400.24000001</v>
      </c>
      <c r="E309" s="983">
        <v>922879749.16999996</v>
      </c>
      <c r="F309" s="983">
        <v>942074467.15999997</v>
      </c>
      <c r="G309" s="983">
        <v>907955118.23000002</v>
      </c>
      <c r="H309" s="980"/>
      <c r="I309" s="980"/>
    </row>
    <row r="310" spans="1:9" s="981" customFormat="1">
      <c r="A310" s="977">
        <v>1.3</v>
      </c>
      <c r="B310" s="982" t="s">
        <v>1819</v>
      </c>
      <c r="C310" s="982" t="s">
        <v>1820</v>
      </c>
      <c r="D310" s="983">
        <v>72438823.650000006</v>
      </c>
      <c r="E310" s="983">
        <v>80306132.680000007</v>
      </c>
      <c r="F310" s="983">
        <v>44581596.140000001</v>
      </c>
      <c r="G310" s="983">
        <v>36714287.109999999</v>
      </c>
      <c r="H310" s="980"/>
      <c r="I310" s="980"/>
    </row>
    <row r="311" spans="1:9" s="981" customFormat="1">
      <c r="A311" s="977">
        <v>1.3</v>
      </c>
      <c r="B311" s="982" t="s">
        <v>1821</v>
      </c>
      <c r="C311" s="982" t="s">
        <v>1822</v>
      </c>
      <c r="D311" s="983">
        <v>72438823.650000006</v>
      </c>
      <c r="E311" s="983">
        <v>80306132.680000007</v>
      </c>
      <c r="F311" s="983">
        <v>44581596.140000001</v>
      </c>
      <c r="G311" s="983">
        <v>36714287.109999999</v>
      </c>
      <c r="H311" s="980"/>
      <c r="I311" s="980"/>
    </row>
    <row r="312" spans="1:9" s="981" customFormat="1">
      <c r="A312" s="977">
        <v>1.3</v>
      </c>
      <c r="B312" s="982" t="s">
        <v>1823</v>
      </c>
      <c r="C312" s="982" t="s">
        <v>1822</v>
      </c>
      <c r="D312" s="983">
        <v>72438823.650000006</v>
      </c>
      <c r="E312" s="983">
        <v>80306132.680000007</v>
      </c>
      <c r="F312" s="983">
        <v>44581596.140000001</v>
      </c>
      <c r="G312" s="983">
        <v>36714287.109999999</v>
      </c>
      <c r="H312" s="980"/>
      <c r="I312" s="980"/>
    </row>
    <row r="313" spans="1:9" s="981" customFormat="1">
      <c r="A313" s="977">
        <v>1.3</v>
      </c>
      <c r="B313" s="982" t="s">
        <v>1824</v>
      </c>
      <c r="C313" s="982" t="s">
        <v>1098</v>
      </c>
      <c r="D313" s="983">
        <v>72438823.650000006</v>
      </c>
      <c r="E313" s="983">
        <v>80306132.680000007</v>
      </c>
      <c r="F313" s="983">
        <v>44581596.140000001</v>
      </c>
      <c r="G313" s="983">
        <v>36714287.109999999</v>
      </c>
      <c r="H313" s="980"/>
      <c r="I313" s="980"/>
    </row>
    <row r="314" spans="1:9" s="981" customFormat="1">
      <c r="A314" s="977">
        <v>1.3</v>
      </c>
      <c r="B314" s="982" t="s">
        <v>1827</v>
      </c>
      <c r="C314" s="982" t="s">
        <v>702</v>
      </c>
      <c r="D314" s="983">
        <v>690369786.38999999</v>
      </c>
      <c r="E314" s="983">
        <v>550345507.75</v>
      </c>
      <c r="F314" s="983">
        <v>689198003.52999997</v>
      </c>
      <c r="G314" s="983">
        <v>829222282.16999996</v>
      </c>
      <c r="H314" s="980"/>
      <c r="I314" s="980"/>
    </row>
    <row r="315" spans="1:9" s="981" customFormat="1">
      <c r="A315" s="977">
        <v>1.3</v>
      </c>
      <c r="B315" s="982" t="s">
        <v>1828</v>
      </c>
      <c r="C315" s="982" t="s">
        <v>1829</v>
      </c>
      <c r="D315" s="983">
        <v>679892563.62</v>
      </c>
      <c r="E315" s="983">
        <v>481129624.45999998</v>
      </c>
      <c r="F315" s="983">
        <v>627482120.24000001</v>
      </c>
      <c r="G315" s="983">
        <v>826245059.39999998</v>
      </c>
      <c r="H315" s="980"/>
      <c r="I315" s="980"/>
    </row>
    <row r="316" spans="1:9" s="981" customFormat="1">
      <c r="A316" s="977">
        <v>1.3</v>
      </c>
      <c r="B316" s="982" t="s">
        <v>1830</v>
      </c>
      <c r="C316" s="982" t="s">
        <v>1831</v>
      </c>
      <c r="D316" s="983">
        <v>0</v>
      </c>
      <c r="E316" s="983">
        <v>230280961.41</v>
      </c>
      <c r="F316" s="983">
        <v>255639683.41999999</v>
      </c>
      <c r="G316" s="983">
        <v>25358722.010000002</v>
      </c>
      <c r="H316" s="980"/>
      <c r="I316" s="980"/>
    </row>
    <row r="317" spans="1:9" s="981" customFormat="1">
      <c r="A317" s="977">
        <v>1.3</v>
      </c>
      <c r="B317" s="982" t="s">
        <v>1832</v>
      </c>
      <c r="C317" s="982" t="s">
        <v>1833</v>
      </c>
      <c r="D317" s="983">
        <v>0</v>
      </c>
      <c r="E317" s="983">
        <v>230280961.41</v>
      </c>
      <c r="F317" s="983">
        <v>237789683.41999999</v>
      </c>
      <c r="G317" s="983">
        <v>7508722.0099999998</v>
      </c>
      <c r="H317" s="980"/>
      <c r="I317" s="980"/>
    </row>
    <row r="318" spans="1:9" s="981" customFormat="1">
      <c r="A318" s="977">
        <v>1.3</v>
      </c>
      <c r="B318" s="982" t="s">
        <v>1834</v>
      </c>
      <c r="C318" s="982" t="s">
        <v>1833</v>
      </c>
      <c r="D318" s="983">
        <v>0</v>
      </c>
      <c r="E318" s="983">
        <v>230280961.41</v>
      </c>
      <c r="F318" s="983">
        <v>237789683.41999999</v>
      </c>
      <c r="G318" s="983">
        <v>7508722.0099999998</v>
      </c>
      <c r="H318" s="980"/>
      <c r="I318" s="980"/>
    </row>
    <row r="319" spans="1:9" s="981" customFormat="1">
      <c r="A319" s="977">
        <v>1.3</v>
      </c>
      <c r="B319" s="982" t="s">
        <v>3902</v>
      </c>
      <c r="C319" s="982" t="s">
        <v>3903</v>
      </c>
      <c r="D319" s="983">
        <v>0</v>
      </c>
      <c r="E319" s="983">
        <v>0</v>
      </c>
      <c r="F319" s="983">
        <v>1850000</v>
      </c>
      <c r="G319" s="983">
        <v>1850000</v>
      </c>
      <c r="H319" s="980"/>
      <c r="I319" s="980"/>
    </row>
    <row r="320" spans="1:9" s="981" customFormat="1">
      <c r="A320" s="977">
        <v>1.3</v>
      </c>
      <c r="B320" s="982" t="s">
        <v>3904</v>
      </c>
      <c r="C320" s="982" t="s">
        <v>3903</v>
      </c>
      <c r="D320" s="983">
        <v>0</v>
      </c>
      <c r="E320" s="983">
        <v>0</v>
      </c>
      <c r="F320" s="983">
        <v>1850000</v>
      </c>
      <c r="G320" s="983">
        <v>1850000</v>
      </c>
      <c r="H320" s="980"/>
      <c r="I320" s="980"/>
    </row>
    <row r="321" spans="1:9" s="981" customFormat="1">
      <c r="A321" s="977">
        <v>1.3</v>
      </c>
      <c r="B321" s="982" t="s">
        <v>3907</v>
      </c>
      <c r="C321" s="982" t="s">
        <v>3908</v>
      </c>
      <c r="D321" s="983">
        <v>0</v>
      </c>
      <c r="E321" s="983">
        <v>0</v>
      </c>
      <c r="F321" s="983">
        <v>16000000</v>
      </c>
      <c r="G321" s="983">
        <v>16000000</v>
      </c>
      <c r="H321" s="980"/>
      <c r="I321" s="980"/>
    </row>
    <row r="322" spans="1:9" s="981" customFormat="1">
      <c r="A322" s="977">
        <v>1.3</v>
      </c>
      <c r="B322" s="982" t="s">
        <v>3909</v>
      </c>
      <c r="C322" s="982" t="s">
        <v>3908</v>
      </c>
      <c r="D322" s="983">
        <v>0</v>
      </c>
      <c r="E322" s="983">
        <v>0</v>
      </c>
      <c r="F322" s="983">
        <v>16000000</v>
      </c>
      <c r="G322" s="983">
        <v>16000000</v>
      </c>
      <c r="H322" s="980"/>
      <c r="I322" s="980"/>
    </row>
    <row r="323" spans="1:9" s="981" customFormat="1">
      <c r="A323" s="977">
        <v>1.3</v>
      </c>
      <c r="B323" s="982" t="s">
        <v>1837</v>
      </c>
      <c r="C323" s="982" t="s">
        <v>1838</v>
      </c>
      <c r="D323" s="983">
        <v>679892563.62</v>
      </c>
      <c r="E323" s="983">
        <v>250848663.05000001</v>
      </c>
      <c r="F323" s="983">
        <v>371842436.81999999</v>
      </c>
      <c r="G323" s="983">
        <v>800886337.38999999</v>
      </c>
      <c r="H323" s="980"/>
      <c r="I323" s="980"/>
    </row>
    <row r="324" spans="1:9" s="981" customFormat="1">
      <c r="A324" s="977">
        <v>1.3</v>
      </c>
      <c r="B324" s="982" t="s">
        <v>1839</v>
      </c>
      <c r="C324" s="982" t="s">
        <v>1840</v>
      </c>
      <c r="D324" s="983">
        <v>677982645.62</v>
      </c>
      <c r="E324" s="983">
        <v>246785829.56999999</v>
      </c>
      <c r="F324" s="983">
        <v>369339221.33999997</v>
      </c>
      <c r="G324" s="983">
        <v>800536037.38999999</v>
      </c>
      <c r="H324" s="980"/>
      <c r="I324" s="980"/>
    </row>
    <row r="325" spans="1:9" s="981" customFormat="1">
      <c r="A325" s="977">
        <v>1.3</v>
      </c>
      <c r="B325" s="982" t="s">
        <v>1841</v>
      </c>
      <c r="C325" s="982" t="s">
        <v>1840</v>
      </c>
      <c r="D325" s="983">
        <v>677982645.62</v>
      </c>
      <c r="E325" s="983">
        <v>246785829.56999999</v>
      </c>
      <c r="F325" s="983">
        <v>369339221.33999997</v>
      </c>
      <c r="G325" s="983">
        <v>800536037.38999999</v>
      </c>
      <c r="H325" s="980"/>
      <c r="I325" s="980"/>
    </row>
    <row r="326" spans="1:9" s="981" customFormat="1">
      <c r="A326" s="977">
        <v>1.3</v>
      </c>
      <c r="B326" s="982" t="s">
        <v>1846</v>
      </c>
      <c r="C326" s="982" t="s">
        <v>1847</v>
      </c>
      <c r="D326" s="983">
        <v>1909918</v>
      </c>
      <c r="E326" s="983">
        <v>4062833.48</v>
      </c>
      <c r="F326" s="983">
        <v>2503215.48</v>
      </c>
      <c r="G326" s="983">
        <v>350300</v>
      </c>
      <c r="H326" s="980"/>
      <c r="I326" s="980"/>
    </row>
    <row r="327" spans="1:9" s="981" customFormat="1">
      <c r="A327" s="977">
        <v>1.3</v>
      </c>
      <c r="B327" s="982" t="s">
        <v>1848</v>
      </c>
      <c r="C327" s="982" t="s">
        <v>1847</v>
      </c>
      <c r="D327" s="983">
        <v>1909918</v>
      </c>
      <c r="E327" s="983">
        <v>4062833.48</v>
      </c>
      <c r="F327" s="983">
        <v>2503215.48</v>
      </c>
      <c r="G327" s="983">
        <v>350300</v>
      </c>
      <c r="H327" s="980"/>
      <c r="I327" s="980"/>
    </row>
    <row r="328" spans="1:9" s="981" customFormat="1">
      <c r="A328" s="977">
        <v>1.3</v>
      </c>
      <c r="B328" s="982" t="s">
        <v>1851</v>
      </c>
      <c r="C328" s="982" t="s">
        <v>1852</v>
      </c>
      <c r="D328" s="983">
        <v>10477222.77</v>
      </c>
      <c r="E328" s="983">
        <v>69215883.290000007</v>
      </c>
      <c r="F328" s="983">
        <v>61715883.289999999</v>
      </c>
      <c r="G328" s="983">
        <v>2977222.77</v>
      </c>
      <c r="H328" s="980"/>
      <c r="I328" s="980"/>
    </row>
    <row r="329" spans="1:9" s="981" customFormat="1">
      <c r="A329" s="977">
        <v>1.3</v>
      </c>
      <c r="B329" s="982" t="s">
        <v>1853</v>
      </c>
      <c r="C329" s="982" t="s">
        <v>1854</v>
      </c>
      <c r="D329" s="983">
        <v>7500000</v>
      </c>
      <c r="E329" s="983">
        <v>7500000</v>
      </c>
      <c r="F329" s="983">
        <v>0</v>
      </c>
      <c r="G329" s="983">
        <v>0</v>
      </c>
      <c r="H329" s="980"/>
      <c r="I329" s="980"/>
    </row>
    <row r="330" spans="1:9" s="981" customFormat="1">
      <c r="A330" s="977">
        <v>1.3</v>
      </c>
      <c r="B330" s="982" t="s">
        <v>1855</v>
      </c>
      <c r="C330" s="982" t="s">
        <v>1856</v>
      </c>
      <c r="D330" s="983">
        <v>7500000</v>
      </c>
      <c r="E330" s="983">
        <v>7500000</v>
      </c>
      <c r="F330" s="983">
        <v>0</v>
      </c>
      <c r="G330" s="983">
        <v>0</v>
      </c>
      <c r="H330" s="980"/>
      <c r="I330" s="980"/>
    </row>
    <row r="331" spans="1:9" s="981" customFormat="1">
      <c r="A331" s="977">
        <v>1.3</v>
      </c>
      <c r="B331" s="982" t="s">
        <v>1857</v>
      </c>
      <c r="C331" s="982" t="s">
        <v>1858</v>
      </c>
      <c r="D331" s="983">
        <v>7500000</v>
      </c>
      <c r="E331" s="983">
        <v>7500000</v>
      </c>
      <c r="F331" s="983">
        <v>0</v>
      </c>
      <c r="G331" s="983">
        <v>0</v>
      </c>
      <c r="H331" s="980"/>
      <c r="I331" s="980"/>
    </row>
    <row r="332" spans="1:9" s="981" customFormat="1">
      <c r="A332" s="977">
        <v>1.3</v>
      </c>
      <c r="B332" s="982" t="s">
        <v>1861</v>
      </c>
      <c r="C332" s="982" t="s">
        <v>1862</v>
      </c>
      <c r="D332" s="983">
        <v>2977222.77</v>
      </c>
      <c r="E332" s="983">
        <v>61715883.289999999</v>
      </c>
      <c r="F332" s="983">
        <v>61715883.289999999</v>
      </c>
      <c r="G332" s="983">
        <v>2977222.77</v>
      </c>
      <c r="H332" s="980"/>
      <c r="I332" s="980"/>
    </row>
    <row r="333" spans="1:9" s="981" customFormat="1">
      <c r="A333" s="977">
        <v>1.3</v>
      </c>
      <c r="B333" s="982" t="s">
        <v>1863</v>
      </c>
      <c r="C333" s="982" t="s">
        <v>1862</v>
      </c>
      <c r="D333" s="983">
        <v>2977222.77</v>
      </c>
      <c r="E333" s="983">
        <v>61715883.289999999</v>
      </c>
      <c r="F333" s="983">
        <v>61715883.289999999</v>
      </c>
      <c r="G333" s="983">
        <v>2977222.77</v>
      </c>
      <c r="H333" s="980"/>
      <c r="I333" s="980"/>
    </row>
    <row r="334" spans="1:9" s="981" customFormat="1">
      <c r="A334" s="977">
        <v>1.3</v>
      </c>
      <c r="B334" s="982" t="s">
        <v>1864</v>
      </c>
      <c r="C334" s="982" t="s">
        <v>1862</v>
      </c>
      <c r="D334" s="983">
        <v>2977222.77</v>
      </c>
      <c r="E334" s="983">
        <v>61715883.289999999</v>
      </c>
      <c r="F334" s="983">
        <v>61715883.289999999</v>
      </c>
      <c r="G334" s="983">
        <v>2977222.77</v>
      </c>
      <c r="H334" s="980"/>
      <c r="I334" s="980"/>
    </row>
    <row r="335" spans="1:9" s="981" customFormat="1">
      <c r="A335" s="977">
        <v>1.3</v>
      </c>
      <c r="B335" s="982" t="s">
        <v>1869</v>
      </c>
      <c r="C335" s="982" t="s">
        <v>713</v>
      </c>
      <c r="D335" s="983">
        <v>33199313303.93</v>
      </c>
      <c r="E335" s="983">
        <v>34834701.039999999</v>
      </c>
      <c r="F335" s="983">
        <v>13126030.27</v>
      </c>
      <c r="G335" s="983">
        <v>33177604633.16</v>
      </c>
      <c r="H335" s="980"/>
      <c r="I335" s="980"/>
    </row>
    <row r="336" spans="1:9" s="981" customFormat="1">
      <c r="A336" s="977">
        <v>1.3</v>
      </c>
      <c r="B336" s="982" t="s">
        <v>1870</v>
      </c>
      <c r="C336" s="982" t="s">
        <v>1871</v>
      </c>
      <c r="D336" s="983">
        <v>33199313303.93</v>
      </c>
      <c r="E336" s="983">
        <v>34834701.039999999</v>
      </c>
      <c r="F336" s="983">
        <v>13126030.27</v>
      </c>
      <c r="G336" s="983">
        <v>33177604633.16</v>
      </c>
      <c r="H336" s="980"/>
      <c r="I336" s="980"/>
    </row>
    <row r="337" spans="1:9" s="981" customFormat="1">
      <c r="A337" s="977">
        <v>1.3</v>
      </c>
      <c r="B337" s="982" t="s">
        <v>1872</v>
      </c>
      <c r="C337" s="982" t="s">
        <v>1873</v>
      </c>
      <c r="D337" s="983">
        <v>61991679.939999998</v>
      </c>
      <c r="E337" s="983">
        <v>11239972.890000001</v>
      </c>
      <c r="F337" s="983">
        <v>13126030.27</v>
      </c>
      <c r="G337" s="983">
        <v>63877737.32</v>
      </c>
      <c r="H337" s="980"/>
      <c r="I337" s="980"/>
    </row>
    <row r="338" spans="1:9" s="981" customFormat="1">
      <c r="A338" s="977">
        <v>1.3</v>
      </c>
      <c r="B338" s="982" t="s">
        <v>1874</v>
      </c>
      <c r="C338" s="982" t="s">
        <v>1873</v>
      </c>
      <c r="D338" s="983">
        <v>61991679.939999998</v>
      </c>
      <c r="E338" s="983">
        <v>11239972.890000001</v>
      </c>
      <c r="F338" s="983">
        <v>13126030.27</v>
      </c>
      <c r="G338" s="983">
        <v>63877737.32</v>
      </c>
      <c r="H338" s="980"/>
      <c r="I338" s="980"/>
    </row>
    <row r="339" spans="1:9" s="981" customFormat="1">
      <c r="A339" s="977">
        <v>1.3</v>
      </c>
      <c r="B339" s="982" t="s">
        <v>1875</v>
      </c>
      <c r="C339" s="982" t="s">
        <v>1873</v>
      </c>
      <c r="D339" s="983">
        <v>61991679.939999998</v>
      </c>
      <c r="E339" s="983">
        <v>11239972.890000001</v>
      </c>
      <c r="F339" s="983">
        <v>13126030.27</v>
      </c>
      <c r="G339" s="983">
        <v>63877737.32</v>
      </c>
      <c r="H339" s="980"/>
      <c r="I339" s="980"/>
    </row>
    <row r="340" spans="1:9" s="981" customFormat="1">
      <c r="A340" s="977">
        <v>1.3</v>
      </c>
      <c r="B340" s="982" t="s">
        <v>1882</v>
      </c>
      <c r="C340" s="982" t="s">
        <v>1883</v>
      </c>
      <c r="D340" s="983">
        <v>33137321623.990002</v>
      </c>
      <c r="E340" s="983">
        <v>23594728.149999999</v>
      </c>
      <c r="F340" s="983">
        <v>0</v>
      </c>
      <c r="G340" s="983">
        <v>33113726895.84</v>
      </c>
      <c r="H340" s="980"/>
      <c r="I340" s="980"/>
    </row>
    <row r="341" spans="1:9" s="981" customFormat="1">
      <c r="A341" s="977">
        <v>1.3</v>
      </c>
      <c r="B341" s="982" t="s">
        <v>1884</v>
      </c>
      <c r="C341" s="982" t="s">
        <v>1883</v>
      </c>
      <c r="D341" s="983">
        <v>33137321623.990002</v>
      </c>
      <c r="E341" s="983">
        <v>23594728.149999999</v>
      </c>
      <c r="F341" s="983">
        <v>0</v>
      </c>
      <c r="G341" s="983">
        <v>33113726895.84</v>
      </c>
      <c r="H341" s="980"/>
      <c r="I341" s="980"/>
    </row>
    <row r="342" spans="1:9" s="981" customFormat="1">
      <c r="A342" s="977">
        <v>1.3</v>
      </c>
      <c r="B342" s="982" t="s">
        <v>1885</v>
      </c>
      <c r="C342" s="982" t="s">
        <v>1883</v>
      </c>
      <c r="D342" s="983">
        <v>33137321623.990002</v>
      </c>
      <c r="E342" s="983">
        <v>23594728.149999999</v>
      </c>
      <c r="F342" s="983">
        <v>0</v>
      </c>
      <c r="G342" s="983">
        <v>33113726895.84</v>
      </c>
      <c r="H342" s="980"/>
      <c r="I342" s="980"/>
    </row>
    <row r="343" spans="1:9" s="981" customFormat="1">
      <c r="A343" s="977">
        <v>1.3</v>
      </c>
      <c r="B343" s="982" t="s">
        <v>1892</v>
      </c>
      <c r="C343" s="982" t="s">
        <v>457</v>
      </c>
      <c r="D343" s="983">
        <v>128300537860.47</v>
      </c>
      <c r="E343" s="983">
        <v>696001855.84000003</v>
      </c>
      <c r="F343" s="983">
        <v>621123794.09000003</v>
      </c>
      <c r="G343" s="983">
        <v>128225659798.72</v>
      </c>
      <c r="H343" s="980"/>
      <c r="I343" s="980"/>
    </row>
    <row r="344" spans="1:9" s="981" customFormat="1">
      <c r="A344" s="977">
        <v>1.3</v>
      </c>
      <c r="B344" s="982" t="s">
        <v>1893</v>
      </c>
      <c r="C344" s="982" t="s">
        <v>1894</v>
      </c>
      <c r="D344" s="983">
        <v>128300537860.47</v>
      </c>
      <c r="E344" s="983">
        <v>696001855.84000003</v>
      </c>
      <c r="F344" s="983">
        <v>621123794.09000003</v>
      </c>
      <c r="G344" s="983">
        <v>128225659798.72</v>
      </c>
      <c r="H344" s="980"/>
      <c r="I344" s="980"/>
    </row>
    <row r="345" spans="1:9" s="981" customFormat="1">
      <c r="A345" s="977">
        <v>1.3</v>
      </c>
      <c r="B345" s="982" t="s">
        <v>1895</v>
      </c>
      <c r="C345" s="982" t="s">
        <v>802</v>
      </c>
      <c r="D345" s="983">
        <v>83363856036.399994</v>
      </c>
      <c r="E345" s="983">
        <v>0</v>
      </c>
      <c r="F345" s="983">
        <v>0</v>
      </c>
      <c r="G345" s="983">
        <v>83363856036.399994</v>
      </c>
      <c r="H345" s="980"/>
      <c r="I345" s="980"/>
    </row>
    <row r="346" spans="1:9" s="981" customFormat="1">
      <c r="A346" s="977">
        <v>1.3</v>
      </c>
      <c r="B346" s="982" t="s">
        <v>1896</v>
      </c>
      <c r="C346" s="982" t="s">
        <v>1897</v>
      </c>
      <c r="D346" s="983">
        <v>83363856036.399994</v>
      </c>
      <c r="E346" s="983">
        <v>0</v>
      </c>
      <c r="F346" s="983">
        <v>0</v>
      </c>
      <c r="G346" s="983">
        <v>83363856036.399994</v>
      </c>
      <c r="H346" s="980"/>
      <c r="I346" s="980"/>
    </row>
    <row r="347" spans="1:9" s="981" customFormat="1">
      <c r="A347" s="977">
        <v>1.3</v>
      </c>
      <c r="B347" s="982" t="s">
        <v>1898</v>
      </c>
      <c r="C347" s="982" t="s">
        <v>1899</v>
      </c>
      <c r="D347" s="983">
        <v>83363856036.399994</v>
      </c>
      <c r="E347" s="983">
        <v>0</v>
      </c>
      <c r="F347" s="983">
        <v>0</v>
      </c>
      <c r="G347" s="983">
        <v>83363856036.399994</v>
      </c>
      <c r="H347" s="980"/>
      <c r="I347" s="980"/>
    </row>
    <row r="348" spans="1:9" s="981" customFormat="1">
      <c r="A348" s="977">
        <v>1.3</v>
      </c>
      <c r="B348" s="982" t="s">
        <v>1900</v>
      </c>
      <c r="C348" s="982" t="s">
        <v>1899</v>
      </c>
      <c r="D348" s="983">
        <v>83363856036.399994</v>
      </c>
      <c r="E348" s="983">
        <v>0</v>
      </c>
      <c r="F348" s="983">
        <v>0</v>
      </c>
      <c r="G348" s="983">
        <v>83363856036.399994</v>
      </c>
      <c r="H348" s="980"/>
      <c r="I348" s="980"/>
    </row>
    <row r="349" spans="1:9" s="981" customFormat="1">
      <c r="A349" s="977">
        <v>1.3</v>
      </c>
      <c r="B349" s="982" t="s">
        <v>1901</v>
      </c>
      <c r="C349" s="982" t="s">
        <v>1899</v>
      </c>
      <c r="D349" s="983">
        <v>83363856036.399994</v>
      </c>
      <c r="E349" s="983">
        <v>0</v>
      </c>
      <c r="F349" s="983">
        <v>0</v>
      </c>
      <c r="G349" s="983">
        <v>83363856036.399994</v>
      </c>
      <c r="H349" s="980"/>
      <c r="I349" s="980"/>
    </row>
    <row r="350" spans="1:9" s="981" customFormat="1">
      <c r="A350" s="977">
        <v>1.3</v>
      </c>
      <c r="B350" s="982" t="s">
        <v>1902</v>
      </c>
      <c r="C350" s="982" t="s">
        <v>1098</v>
      </c>
      <c r="D350" s="983">
        <v>83363856036.399994</v>
      </c>
      <c r="E350" s="983">
        <v>0</v>
      </c>
      <c r="F350" s="983">
        <v>0</v>
      </c>
      <c r="G350" s="983">
        <v>83363856036.399994</v>
      </c>
      <c r="H350" s="980"/>
      <c r="I350" s="980"/>
    </row>
    <row r="351" spans="1:9" s="981" customFormat="1">
      <c r="A351" s="977">
        <v>1.3</v>
      </c>
      <c r="B351" s="982" t="s">
        <v>1904</v>
      </c>
      <c r="C351" s="982" t="s">
        <v>463</v>
      </c>
      <c r="D351" s="983">
        <v>43650779190.209999</v>
      </c>
      <c r="E351" s="983">
        <v>131257494.84999999</v>
      </c>
      <c r="F351" s="983">
        <v>0</v>
      </c>
      <c r="G351" s="983">
        <v>43519521695.360001</v>
      </c>
      <c r="H351" s="980"/>
      <c r="I351" s="980"/>
    </row>
    <row r="352" spans="1:9" s="981" customFormat="1">
      <c r="A352" s="977">
        <v>1.3</v>
      </c>
      <c r="B352" s="982" t="s">
        <v>1905</v>
      </c>
      <c r="C352" s="982" t="s">
        <v>1906</v>
      </c>
      <c r="D352" s="983">
        <v>43650779190.209999</v>
      </c>
      <c r="E352" s="983">
        <v>131257494.84999999</v>
      </c>
      <c r="F352" s="983">
        <v>0</v>
      </c>
      <c r="G352" s="983">
        <v>43519521695.360001</v>
      </c>
      <c r="H352" s="980"/>
      <c r="I352" s="980"/>
    </row>
    <row r="353" spans="1:9" s="981" customFormat="1">
      <c r="A353" s="977">
        <v>1.3</v>
      </c>
      <c r="B353" s="982" t="s">
        <v>1907</v>
      </c>
      <c r="C353" s="982" t="s">
        <v>1908</v>
      </c>
      <c r="D353" s="983">
        <v>43650779190.209999</v>
      </c>
      <c r="E353" s="983">
        <v>131257494.84999999</v>
      </c>
      <c r="F353" s="983">
        <v>0</v>
      </c>
      <c r="G353" s="983">
        <v>43519521695.360001</v>
      </c>
      <c r="H353" s="980"/>
      <c r="I353" s="980"/>
    </row>
    <row r="354" spans="1:9" s="981" customFormat="1">
      <c r="A354" s="977">
        <v>1.3</v>
      </c>
      <c r="B354" s="982" t="s">
        <v>1909</v>
      </c>
      <c r="C354" s="982" t="s">
        <v>1908</v>
      </c>
      <c r="D354" s="983">
        <v>43650779190.209999</v>
      </c>
      <c r="E354" s="983">
        <v>131257494.84999999</v>
      </c>
      <c r="F354" s="983">
        <v>0</v>
      </c>
      <c r="G354" s="983">
        <v>43519521695.360001</v>
      </c>
      <c r="H354" s="980"/>
      <c r="I354" s="980"/>
    </row>
    <row r="355" spans="1:9" s="981" customFormat="1">
      <c r="A355" s="977">
        <v>1.3</v>
      </c>
      <c r="B355" s="982" t="s">
        <v>1910</v>
      </c>
      <c r="C355" s="982" t="s">
        <v>1908</v>
      </c>
      <c r="D355" s="983">
        <v>43650779190.209999</v>
      </c>
      <c r="E355" s="983">
        <v>131257494.84999999</v>
      </c>
      <c r="F355" s="983">
        <v>0</v>
      </c>
      <c r="G355" s="983">
        <v>43519521695.360001</v>
      </c>
      <c r="H355" s="980"/>
      <c r="I355" s="980"/>
    </row>
    <row r="356" spans="1:9" s="981" customFormat="1">
      <c r="A356" s="977">
        <v>1.3</v>
      </c>
      <c r="B356" s="982" t="s">
        <v>1911</v>
      </c>
      <c r="C356" s="982" t="s">
        <v>1908</v>
      </c>
      <c r="D356" s="983">
        <v>43650779190.209999</v>
      </c>
      <c r="E356" s="983">
        <v>131257494.84999999</v>
      </c>
      <c r="F356" s="983">
        <v>0</v>
      </c>
      <c r="G356" s="983">
        <v>43519521695.360001</v>
      </c>
      <c r="H356" s="980"/>
      <c r="I356" s="980"/>
    </row>
    <row r="357" spans="1:9" s="981" customFormat="1">
      <c r="A357" s="977">
        <v>1.3</v>
      </c>
      <c r="B357" s="982" t="s">
        <v>1916</v>
      </c>
      <c r="C357" s="982" t="s">
        <v>1917</v>
      </c>
      <c r="D357" s="983">
        <v>1285902633.8599999</v>
      </c>
      <c r="E357" s="983">
        <v>564744360.99000001</v>
      </c>
      <c r="F357" s="983">
        <v>621123794.09000003</v>
      </c>
      <c r="G357" s="983">
        <v>1342282066.96</v>
      </c>
      <c r="H357" s="980"/>
      <c r="I357" s="980"/>
    </row>
    <row r="358" spans="1:9" s="981" customFormat="1">
      <c r="A358" s="977">
        <v>1.3</v>
      </c>
      <c r="B358" s="982" t="s">
        <v>1918</v>
      </c>
      <c r="C358" s="982" t="s">
        <v>1919</v>
      </c>
      <c r="D358" s="983">
        <v>1285902633.8599999</v>
      </c>
      <c r="E358" s="983">
        <v>564744360.99000001</v>
      </c>
      <c r="F358" s="983">
        <v>621123794.09000003</v>
      </c>
      <c r="G358" s="983">
        <v>1342282066.96</v>
      </c>
      <c r="H358" s="980"/>
      <c r="I358" s="980"/>
    </row>
    <row r="359" spans="1:9" s="981" customFormat="1">
      <c r="A359" s="977">
        <v>1.3</v>
      </c>
      <c r="B359" s="982" t="s">
        <v>1920</v>
      </c>
      <c r="C359" s="982" t="s">
        <v>1921</v>
      </c>
      <c r="D359" s="983">
        <v>1171377618.48</v>
      </c>
      <c r="E359" s="983">
        <v>0</v>
      </c>
      <c r="F359" s="983">
        <v>0</v>
      </c>
      <c r="G359" s="983">
        <v>1171377618.48</v>
      </c>
      <c r="H359" s="980"/>
      <c r="I359" s="980"/>
    </row>
    <row r="360" spans="1:9" s="981" customFormat="1">
      <c r="A360" s="977">
        <v>1.3</v>
      </c>
      <c r="B360" s="982" t="s">
        <v>1922</v>
      </c>
      <c r="C360" s="982" t="s">
        <v>1921</v>
      </c>
      <c r="D360" s="983">
        <v>1171377618.48</v>
      </c>
      <c r="E360" s="983">
        <v>0</v>
      </c>
      <c r="F360" s="983">
        <v>0</v>
      </c>
      <c r="G360" s="983">
        <v>1171377618.48</v>
      </c>
      <c r="H360" s="980"/>
      <c r="I360" s="980"/>
    </row>
    <row r="361" spans="1:9" s="981" customFormat="1">
      <c r="A361" s="977">
        <v>1.3</v>
      </c>
      <c r="B361" s="982" t="s">
        <v>1923</v>
      </c>
      <c r="C361" s="982" t="s">
        <v>1921</v>
      </c>
      <c r="D361" s="983">
        <v>1171377618.48</v>
      </c>
      <c r="E361" s="983">
        <v>0</v>
      </c>
      <c r="F361" s="983">
        <v>0</v>
      </c>
      <c r="G361" s="983">
        <v>1171377618.48</v>
      </c>
      <c r="H361" s="980"/>
      <c r="I361" s="980"/>
    </row>
    <row r="362" spans="1:9" s="981" customFormat="1">
      <c r="A362" s="977">
        <v>1.3</v>
      </c>
      <c r="B362" s="982" t="s">
        <v>1924</v>
      </c>
      <c r="C362" s="982" t="s">
        <v>1921</v>
      </c>
      <c r="D362" s="983">
        <v>1171377618.48</v>
      </c>
      <c r="E362" s="983">
        <v>0</v>
      </c>
      <c r="F362" s="983">
        <v>0</v>
      </c>
      <c r="G362" s="983">
        <v>1171377618.48</v>
      </c>
      <c r="H362" s="980"/>
      <c r="I362" s="980"/>
    </row>
    <row r="363" spans="1:9" s="981" customFormat="1">
      <c r="A363" s="977">
        <v>1.3</v>
      </c>
      <c r="B363" s="982" t="s">
        <v>1927</v>
      </c>
      <c r="C363" s="982" t="s">
        <v>1928</v>
      </c>
      <c r="D363" s="983">
        <v>114525015.38</v>
      </c>
      <c r="E363" s="983">
        <v>564744360.99000001</v>
      </c>
      <c r="F363" s="983">
        <v>621123794.09000003</v>
      </c>
      <c r="G363" s="983">
        <v>170904448.47999999</v>
      </c>
      <c r="H363" s="980"/>
      <c r="I363" s="980"/>
    </row>
    <row r="364" spans="1:9" s="981" customFormat="1">
      <c r="A364" s="977">
        <v>1.3</v>
      </c>
      <c r="B364" s="982" t="s">
        <v>1929</v>
      </c>
      <c r="C364" s="982" t="s">
        <v>1930</v>
      </c>
      <c r="D364" s="983">
        <v>114525015.38</v>
      </c>
      <c r="E364" s="983">
        <v>564744360.99000001</v>
      </c>
      <c r="F364" s="983">
        <v>621123794.09000003</v>
      </c>
      <c r="G364" s="983">
        <v>170904448.47999999</v>
      </c>
      <c r="H364" s="980"/>
      <c r="I364" s="980"/>
    </row>
    <row r="365" spans="1:9" s="981" customFormat="1">
      <c r="A365" s="977">
        <v>1.3</v>
      </c>
      <c r="B365" s="982" t="s">
        <v>1931</v>
      </c>
      <c r="C365" s="982" t="s">
        <v>1930</v>
      </c>
      <c r="D365" s="983">
        <v>114525015.38</v>
      </c>
      <c r="E365" s="983">
        <v>564744360.99000001</v>
      </c>
      <c r="F365" s="983">
        <v>621123794.09000003</v>
      </c>
      <c r="G365" s="983">
        <v>170904448.47999999</v>
      </c>
      <c r="H365" s="980"/>
      <c r="I365" s="980"/>
    </row>
    <row r="366" spans="1:9" s="981" customFormat="1">
      <c r="A366" s="977">
        <v>1.3</v>
      </c>
      <c r="B366" s="982" t="s">
        <v>1932</v>
      </c>
      <c r="C366" s="982" t="s">
        <v>1930</v>
      </c>
      <c r="D366" s="983">
        <v>114525015.38</v>
      </c>
      <c r="E366" s="983">
        <v>564744360.99000001</v>
      </c>
      <c r="F366" s="983">
        <v>621123794.09000003</v>
      </c>
      <c r="G366" s="983">
        <v>170904448.47999999</v>
      </c>
      <c r="H366" s="980"/>
      <c r="I366" s="980"/>
    </row>
    <row r="367" spans="1:9" s="981" customFormat="1">
      <c r="A367" s="977">
        <v>1.3</v>
      </c>
      <c r="B367" s="982" t="s">
        <v>1935</v>
      </c>
      <c r="C367" s="982" t="s">
        <v>841</v>
      </c>
      <c r="D367" s="983">
        <v>0</v>
      </c>
      <c r="E367" s="983">
        <v>0</v>
      </c>
      <c r="F367" s="983">
        <v>0</v>
      </c>
      <c r="G367" s="983">
        <v>0</v>
      </c>
      <c r="H367" s="980"/>
      <c r="I367" s="980"/>
    </row>
    <row r="368" spans="1:9" s="981" customFormat="1">
      <c r="A368" s="977">
        <v>1.3</v>
      </c>
      <c r="B368" s="982" t="s">
        <v>1936</v>
      </c>
      <c r="C368" s="982" t="s">
        <v>1937</v>
      </c>
      <c r="D368" s="983">
        <v>0</v>
      </c>
      <c r="E368" s="983">
        <v>0</v>
      </c>
      <c r="F368" s="983">
        <v>0</v>
      </c>
      <c r="G368" s="983">
        <v>0</v>
      </c>
      <c r="H368" s="980"/>
      <c r="I368" s="980"/>
    </row>
    <row r="369" spans="1:9" s="981" customFormat="1">
      <c r="A369" s="977">
        <v>1.3</v>
      </c>
      <c r="B369" s="982" t="s">
        <v>1938</v>
      </c>
      <c r="C369" s="982" t="s">
        <v>1937</v>
      </c>
      <c r="D369" s="983">
        <v>0</v>
      </c>
      <c r="E369" s="983">
        <v>0</v>
      </c>
      <c r="F369" s="983">
        <v>0</v>
      </c>
      <c r="G369" s="983">
        <v>0</v>
      </c>
      <c r="H369" s="980"/>
      <c r="I369" s="980"/>
    </row>
    <row r="370" spans="1:9" s="981" customFormat="1">
      <c r="A370" s="977">
        <v>1.3</v>
      </c>
      <c r="B370" s="982" t="s">
        <v>1939</v>
      </c>
      <c r="C370" s="982" t="s">
        <v>1937</v>
      </c>
      <c r="D370" s="983">
        <v>0</v>
      </c>
      <c r="E370" s="983">
        <v>0</v>
      </c>
      <c r="F370" s="983">
        <v>0</v>
      </c>
      <c r="G370" s="983">
        <v>0</v>
      </c>
      <c r="H370" s="980"/>
      <c r="I370" s="980"/>
    </row>
    <row r="371" spans="1:9" s="981" customFormat="1">
      <c r="A371" s="977">
        <v>1.3</v>
      </c>
      <c r="B371" s="982" t="s">
        <v>1940</v>
      </c>
      <c r="C371" s="982" t="s">
        <v>1937</v>
      </c>
      <c r="D371" s="983">
        <v>0</v>
      </c>
      <c r="E371" s="983">
        <v>0</v>
      </c>
      <c r="F371" s="983">
        <v>0</v>
      </c>
      <c r="G371" s="983">
        <v>0</v>
      </c>
      <c r="H371" s="980"/>
      <c r="I371" s="980"/>
    </row>
    <row r="372" spans="1:9" s="981" customFormat="1">
      <c r="A372" s="977">
        <v>1.3</v>
      </c>
      <c r="B372" s="982" t="s">
        <v>1942</v>
      </c>
      <c r="C372" s="982" t="s">
        <v>469</v>
      </c>
      <c r="D372" s="983">
        <v>119222385964.09</v>
      </c>
      <c r="E372" s="983">
        <v>336664429.25999999</v>
      </c>
      <c r="F372" s="983">
        <v>31885830690.110001</v>
      </c>
      <c r="G372" s="983">
        <v>150771552224.94</v>
      </c>
      <c r="H372" s="980"/>
      <c r="I372" s="980"/>
    </row>
    <row r="373" spans="1:9" s="981" customFormat="1">
      <c r="A373" s="977">
        <v>1.3</v>
      </c>
      <c r="B373" s="982" t="s">
        <v>1943</v>
      </c>
      <c r="C373" s="982" t="s">
        <v>1944</v>
      </c>
      <c r="D373" s="983">
        <v>119196542230.72</v>
      </c>
      <c r="E373" s="983">
        <v>336664429.25999999</v>
      </c>
      <c r="F373" s="983">
        <v>31883870177.490002</v>
      </c>
      <c r="G373" s="983">
        <v>150743747978.95001</v>
      </c>
      <c r="H373" s="980"/>
      <c r="I373" s="980"/>
    </row>
    <row r="374" spans="1:9" s="981" customFormat="1">
      <c r="A374" s="977">
        <v>1.3</v>
      </c>
      <c r="B374" s="982" t="s">
        <v>1945</v>
      </c>
      <c r="C374" s="982" t="s">
        <v>1946</v>
      </c>
      <c r="D374" s="983">
        <v>116162986552.36</v>
      </c>
      <c r="E374" s="983">
        <v>220233155.50999999</v>
      </c>
      <c r="F374" s="983">
        <v>31155534027.360001</v>
      </c>
      <c r="G374" s="983">
        <v>147098287424.20999</v>
      </c>
      <c r="H374" s="980"/>
      <c r="I374" s="980"/>
    </row>
    <row r="375" spans="1:9" s="981" customFormat="1">
      <c r="A375" s="977">
        <v>1.3</v>
      </c>
      <c r="B375" s="982" t="s">
        <v>1947</v>
      </c>
      <c r="C375" s="982" t="s">
        <v>1948</v>
      </c>
      <c r="D375" s="983">
        <v>116156306552.36</v>
      </c>
      <c r="E375" s="983">
        <v>220233155.50999999</v>
      </c>
      <c r="F375" s="983">
        <v>31027282469.360001</v>
      </c>
      <c r="G375" s="983">
        <v>146963355866.20999</v>
      </c>
      <c r="H375" s="980"/>
      <c r="I375" s="980"/>
    </row>
    <row r="376" spans="1:9" s="981" customFormat="1">
      <c r="A376" s="977">
        <v>1.3</v>
      </c>
      <c r="B376" s="982" t="s">
        <v>1949</v>
      </c>
      <c r="C376" s="982" t="s">
        <v>1950</v>
      </c>
      <c r="D376" s="983">
        <v>116156306552.36</v>
      </c>
      <c r="E376" s="983">
        <v>220233155.50999999</v>
      </c>
      <c r="F376" s="983">
        <v>31027282469.360001</v>
      </c>
      <c r="G376" s="983">
        <v>146963355866.20999</v>
      </c>
      <c r="H376" s="980"/>
      <c r="I376" s="980"/>
    </row>
    <row r="377" spans="1:9" s="981" customFormat="1">
      <c r="A377" s="977">
        <v>1.3</v>
      </c>
      <c r="B377" s="982" t="s">
        <v>1951</v>
      </c>
      <c r="C377" s="982" t="s">
        <v>1952</v>
      </c>
      <c r="D377" s="983">
        <v>116156306552.36</v>
      </c>
      <c r="E377" s="983">
        <v>220233155.50999999</v>
      </c>
      <c r="F377" s="983">
        <v>31027282469.360001</v>
      </c>
      <c r="G377" s="983">
        <v>146963355866.20999</v>
      </c>
      <c r="H377" s="980"/>
      <c r="I377" s="980"/>
    </row>
    <row r="378" spans="1:9" s="981" customFormat="1">
      <c r="A378" s="977">
        <v>1.3</v>
      </c>
      <c r="B378" s="982" t="s">
        <v>1953</v>
      </c>
      <c r="C378" s="982" t="s">
        <v>1952</v>
      </c>
      <c r="D378" s="983">
        <v>116156306552.36</v>
      </c>
      <c r="E378" s="983">
        <v>220233155.50999999</v>
      </c>
      <c r="F378" s="983">
        <v>31027282469.360001</v>
      </c>
      <c r="G378" s="983">
        <v>146963355866.20999</v>
      </c>
      <c r="H378" s="980"/>
      <c r="I378" s="980"/>
    </row>
    <row r="379" spans="1:9" s="981" customFormat="1">
      <c r="A379" s="977">
        <v>1.3</v>
      </c>
      <c r="B379" s="982" t="s">
        <v>1954</v>
      </c>
      <c r="C379" s="982" t="s">
        <v>1098</v>
      </c>
      <c r="D379" s="983">
        <v>116156306552.36</v>
      </c>
      <c r="E379" s="983">
        <v>220233155.50999999</v>
      </c>
      <c r="F379" s="983">
        <v>31027282469.360001</v>
      </c>
      <c r="G379" s="983">
        <v>146963355866.20999</v>
      </c>
      <c r="H379" s="980"/>
      <c r="I379" s="980"/>
    </row>
    <row r="380" spans="1:9" s="981" customFormat="1">
      <c r="A380" s="977">
        <v>1.3</v>
      </c>
      <c r="B380" s="982" t="s">
        <v>2879</v>
      </c>
      <c r="C380" s="982" t="s">
        <v>2880</v>
      </c>
      <c r="D380" s="983">
        <v>6680000</v>
      </c>
      <c r="E380" s="983">
        <v>0</v>
      </c>
      <c r="F380" s="983">
        <v>128251558</v>
      </c>
      <c r="G380" s="983">
        <v>134931558</v>
      </c>
      <c r="H380" s="980"/>
      <c r="I380" s="980"/>
    </row>
    <row r="381" spans="1:9" s="981" customFormat="1">
      <c r="A381" s="977">
        <v>1.3</v>
      </c>
      <c r="B381" s="982" t="s">
        <v>2881</v>
      </c>
      <c r="C381" s="982" t="s">
        <v>2882</v>
      </c>
      <c r="D381" s="983">
        <v>6680000</v>
      </c>
      <c r="E381" s="983">
        <v>0</v>
      </c>
      <c r="F381" s="983">
        <v>128251558</v>
      </c>
      <c r="G381" s="983">
        <v>134931558</v>
      </c>
      <c r="H381" s="980"/>
      <c r="I381" s="980"/>
    </row>
    <row r="382" spans="1:9" s="981" customFormat="1">
      <c r="A382" s="977">
        <v>1.3</v>
      </c>
      <c r="B382" s="982" t="s">
        <v>2883</v>
      </c>
      <c r="C382" s="982" t="s">
        <v>2884</v>
      </c>
      <c r="D382" s="983">
        <v>6680000</v>
      </c>
      <c r="E382" s="983">
        <v>0</v>
      </c>
      <c r="F382" s="983">
        <v>128251558</v>
      </c>
      <c r="G382" s="983">
        <v>134931558</v>
      </c>
      <c r="H382" s="980"/>
      <c r="I382" s="980"/>
    </row>
    <row r="383" spans="1:9" s="981" customFormat="1">
      <c r="A383" s="977">
        <v>1.3</v>
      </c>
      <c r="B383" s="982" t="s">
        <v>2885</v>
      </c>
      <c r="C383" s="982" t="s">
        <v>2884</v>
      </c>
      <c r="D383" s="983">
        <v>6680000</v>
      </c>
      <c r="E383" s="983">
        <v>0</v>
      </c>
      <c r="F383" s="983">
        <v>128251558</v>
      </c>
      <c r="G383" s="983">
        <v>134931558</v>
      </c>
      <c r="H383" s="980"/>
      <c r="I383" s="980"/>
    </row>
    <row r="384" spans="1:9" s="981" customFormat="1">
      <c r="A384" s="977">
        <v>1.3</v>
      </c>
      <c r="B384" s="982" t="s">
        <v>2886</v>
      </c>
      <c r="C384" s="982" t="s">
        <v>2884</v>
      </c>
      <c r="D384" s="983">
        <v>6680000</v>
      </c>
      <c r="E384" s="983">
        <v>0</v>
      </c>
      <c r="F384" s="983">
        <v>128251558</v>
      </c>
      <c r="G384" s="983">
        <v>134931558</v>
      </c>
      <c r="H384" s="980"/>
      <c r="I384" s="980"/>
    </row>
    <row r="385" spans="1:9" s="981" customFormat="1">
      <c r="A385" s="977">
        <v>1.3</v>
      </c>
      <c r="B385" s="982" t="s">
        <v>1959</v>
      </c>
      <c r="C385" s="982" t="s">
        <v>1960</v>
      </c>
      <c r="D385" s="983">
        <v>3033555678.3600001</v>
      </c>
      <c r="E385" s="983">
        <v>116431273.75</v>
      </c>
      <c r="F385" s="983">
        <v>728336150.13</v>
      </c>
      <c r="G385" s="983">
        <v>3645460554.7399998</v>
      </c>
      <c r="H385" s="980"/>
      <c r="I385" s="980"/>
    </row>
    <row r="386" spans="1:9" s="981" customFormat="1">
      <c r="A386" s="977">
        <v>1.3</v>
      </c>
      <c r="B386" s="982" t="s">
        <v>1961</v>
      </c>
      <c r="C386" s="982" t="s">
        <v>1962</v>
      </c>
      <c r="D386" s="983">
        <v>3033555678.3600001</v>
      </c>
      <c r="E386" s="983">
        <v>116431273.75</v>
      </c>
      <c r="F386" s="983">
        <v>728336150.13</v>
      </c>
      <c r="G386" s="983">
        <v>3645460554.7399998</v>
      </c>
      <c r="H386" s="980"/>
      <c r="I386" s="980"/>
    </row>
    <row r="387" spans="1:9" s="981" customFormat="1">
      <c r="A387" s="977">
        <v>1.3</v>
      </c>
      <c r="B387" s="982" t="s">
        <v>1963</v>
      </c>
      <c r="C387" s="982" t="s">
        <v>1964</v>
      </c>
      <c r="D387" s="983">
        <v>3033555678.3600001</v>
      </c>
      <c r="E387" s="983">
        <v>116431273.75</v>
      </c>
      <c r="F387" s="983">
        <v>728336150.13</v>
      </c>
      <c r="G387" s="983">
        <v>3645460554.7399998</v>
      </c>
      <c r="H387" s="980"/>
      <c r="I387" s="980"/>
    </row>
    <row r="388" spans="1:9" s="981" customFormat="1">
      <c r="A388" s="977">
        <v>1.3</v>
      </c>
      <c r="B388" s="982" t="s">
        <v>1965</v>
      </c>
      <c r="C388" s="982" t="s">
        <v>807</v>
      </c>
      <c r="D388" s="983">
        <v>3033555678.3600001</v>
      </c>
      <c r="E388" s="983">
        <v>116431273.75</v>
      </c>
      <c r="F388" s="983">
        <v>728336150.13</v>
      </c>
      <c r="G388" s="983">
        <v>3645460554.7399998</v>
      </c>
      <c r="H388" s="980"/>
      <c r="I388" s="980"/>
    </row>
    <row r="389" spans="1:9" s="981" customFormat="1">
      <c r="A389" s="977">
        <v>1.3</v>
      </c>
      <c r="B389" s="982" t="s">
        <v>1966</v>
      </c>
      <c r="C389" s="982" t="s">
        <v>807</v>
      </c>
      <c r="D389" s="983">
        <v>3033555678.3600001</v>
      </c>
      <c r="E389" s="983">
        <v>116431273.75</v>
      </c>
      <c r="F389" s="983">
        <v>728336150.13</v>
      </c>
      <c r="G389" s="983">
        <v>3645460554.7399998</v>
      </c>
      <c r="H389" s="980"/>
      <c r="I389" s="980"/>
    </row>
    <row r="390" spans="1:9" s="981" customFormat="1">
      <c r="A390" s="977">
        <v>1.3</v>
      </c>
      <c r="B390" s="982" t="s">
        <v>1967</v>
      </c>
      <c r="C390" s="982" t="s">
        <v>1098</v>
      </c>
      <c r="D390" s="983">
        <v>3033555678.3600001</v>
      </c>
      <c r="E390" s="983">
        <v>116431273.75</v>
      </c>
      <c r="F390" s="983">
        <v>728336150.13</v>
      </c>
      <c r="G390" s="983">
        <v>3645460554.7399998</v>
      </c>
      <c r="H390" s="980"/>
      <c r="I390" s="980"/>
    </row>
    <row r="391" spans="1:9" s="981" customFormat="1">
      <c r="A391" s="977">
        <v>1.3</v>
      </c>
      <c r="B391" s="982" t="s">
        <v>1970</v>
      </c>
      <c r="C391" s="982" t="s">
        <v>1971</v>
      </c>
      <c r="D391" s="983">
        <v>25843733.370000001</v>
      </c>
      <c r="E391" s="983">
        <v>0</v>
      </c>
      <c r="F391" s="983">
        <v>1960512.62</v>
      </c>
      <c r="G391" s="983">
        <v>27804245.989999998</v>
      </c>
      <c r="H391" s="980"/>
      <c r="I391" s="980"/>
    </row>
    <row r="392" spans="1:9" s="981" customFormat="1">
      <c r="A392" s="977">
        <v>1.3</v>
      </c>
      <c r="B392" s="982" t="s">
        <v>1972</v>
      </c>
      <c r="C392" s="982" t="s">
        <v>1973</v>
      </c>
      <c r="D392" s="983">
        <v>3596362.07</v>
      </c>
      <c r="E392" s="983">
        <v>0</v>
      </c>
      <c r="F392" s="983">
        <v>974317.15</v>
      </c>
      <c r="G392" s="983">
        <v>4570679.22</v>
      </c>
      <c r="H392" s="980"/>
      <c r="I392" s="980"/>
    </row>
    <row r="393" spans="1:9" s="981" customFormat="1">
      <c r="A393" s="977">
        <v>1.3</v>
      </c>
      <c r="B393" s="982" t="s">
        <v>1974</v>
      </c>
      <c r="C393" s="982" t="s">
        <v>1975</v>
      </c>
      <c r="D393" s="983">
        <v>3596362.07</v>
      </c>
      <c r="E393" s="983">
        <v>0</v>
      </c>
      <c r="F393" s="983">
        <v>974317.15</v>
      </c>
      <c r="G393" s="983">
        <v>4570679.22</v>
      </c>
      <c r="H393" s="980"/>
      <c r="I393" s="980"/>
    </row>
    <row r="394" spans="1:9" s="981" customFormat="1">
      <c r="A394" s="977">
        <v>1.3</v>
      </c>
      <c r="B394" s="982" t="s">
        <v>1976</v>
      </c>
      <c r="C394" s="982" t="s">
        <v>1977</v>
      </c>
      <c r="D394" s="983">
        <v>3596362.07</v>
      </c>
      <c r="E394" s="983">
        <v>0</v>
      </c>
      <c r="F394" s="983">
        <v>974317.15</v>
      </c>
      <c r="G394" s="983">
        <v>4570679.22</v>
      </c>
      <c r="H394" s="980"/>
      <c r="I394" s="980"/>
    </row>
    <row r="395" spans="1:9" s="981" customFormat="1">
      <c r="A395" s="977">
        <v>1.3</v>
      </c>
      <c r="B395" s="982" t="s">
        <v>1978</v>
      </c>
      <c r="C395" s="982" t="s">
        <v>1979</v>
      </c>
      <c r="D395" s="983">
        <v>3596362.07</v>
      </c>
      <c r="E395" s="983">
        <v>0</v>
      </c>
      <c r="F395" s="983">
        <v>974317.15</v>
      </c>
      <c r="G395" s="983">
        <v>4570679.22</v>
      </c>
      <c r="H395" s="980"/>
      <c r="I395" s="980"/>
    </row>
    <row r="396" spans="1:9" s="981" customFormat="1">
      <c r="A396" s="977">
        <v>1.3</v>
      </c>
      <c r="B396" s="982" t="s">
        <v>1980</v>
      </c>
      <c r="C396" s="982" t="s">
        <v>1981</v>
      </c>
      <c r="D396" s="983">
        <v>175394.39</v>
      </c>
      <c r="E396" s="983">
        <v>0</v>
      </c>
      <c r="F396" s="983">
        <v>1606.59</v>
      </c>
      <c r="G396" s="983">
        <v>177000.98</v>
      </c>
      <c r="H396" s="980"/>
      <c r="I396" s="980"/>
    </row>
    <row r="397" spans="1:9" s="981" customFormat="1">
      <c r="A397" s="977">
        <v>1.3</v>
      </c>
      <c r="B397" s="982" t="s">
        <v>1982</v>
      </c>
      <c r="C397" s="982" t="s">
        <v>1983</v>
      </c>
      <c r="D397" s="983">
        <v>175394.39</v>
      </c>
      <c r="E397" s="983">
        <v>0</v>
      </c>
      <c r="F397" s="983">
        <v>1606.59</v>
      </c>
      <c r="G397" s="983">
        <v>177000.98</v>
      </c>
      <c r="H397" s="980"/>
      <c r="I397" s="980"/>
    </row>
    <row r="398" spans="1:9" s="981" customFormat="1">
      <c r="A398" s="977">
        <v>1.3</v>
      </c>
      <c r="B398" s="982" t="s">
        <v>1986</v>
      </c>
      <c r="C398" s="982" t="s">
        <v>1981</v>
      </c>
      <c r="D398" s="983">
        <v>1487469.71</v>
      </c>
      <c r="E398" s="983">
        <v>0</v>
      </c>
      <c r="F398" s="983">
        <v>240434.69</v>
      </c>
      <c r="G398" s="983">
        <v>1727904.4</v>
      </c>
      <c r="H398" s="980"/>
      <c r="I398" s="980"/>
    </row>
    <row r="399" spans="1:9" s="981" customFormat="1">
      <c r="A399" s="977">
        <v>1.3</v>
      </c>
      <c r="B399" s="982" t="s">
        <v>1987</v>
      </c>
      <c r="C399" s="982" t="s">
        <v>1983</v>
      </c>
      <c r="D399" s="983">
        <v>1487469.71</v>
      </c>
      <c r="E399" s="983">
        <v>0</v>
      </c>
      <c r="F399" s="983">
        <v>240434.69</v>
      </c>
      <c r="G399" s="983">
        <v>1727904.4</v>
      </c>
      <c r="H399" s="980"/>
      <c r="I399" s="980"/>
    </row>
    <row r="400" spans="1:9" s="981" customFormat="1">
      <c r="A400" s="977">
        <v>1.3</v>
      </c>
      <c r="B400" s="982" t="s">
        <v>1989</v>
      </c>
      <c r="C400" s="982" t="s">
        <v>1981</v>
      </c>
      <c r="D400" s="983">
        <v>1933497.97</v>
      </c>
      <c r="E400" s="983">
        <v>0</v>
      </c>
      <c r="F400" s="983">
        <v>732275.87</v>
      </c>
      <c r="G400" s="983">
        <v>2665773.84</v>
      </c>
      <c r="H400" s="980"/>
      <c r="I400" s="980"/>
    </row>
    <row r="401" spans="1:9" s="981" customFormat="1">
      <c r="A401" s="977">
        <v>1.3</v>
      </c>
      <c r="B401" s="982" t="s">
        <v>1990</v>
      </c>
      <c r="C401" s="982" t="s">
        <v>1983</v>
      </c>
      <c r="D401" s="983">
        <v>1933497.97</v>
      </c>
      <c r="E401" s="983">
        <v>0</v>
      </c>
      <c r="F401" s="983">
        <v>732275.87</v>
      </c>
      <c r="G401" s="983">
        <v>2665773.84</v>
      </c>
      <c r="H401" s="980"/>
      <c r="I401" s="980"/>
    </row>
    <row r="402" spans="1:9" s="981" customFormat="1">
      <c r="A402" s="977">
        <v>1.3</v>
      </c>
      <c r="B402" s="982" t="s">
        <v>1992</v>
      </c>
      <c r="C402" s="982" t="s">
        <v>938</v>
      </c>
      <c r="D402" s="983">
        <v>22247371.300000001</v>
      </c>
      <c r="E402" s="983">
        <v>0</v>
      </c>
      <c r="F402" s="983">
        <v>986195.47</v>
      </c>
      <c r="G402" s="983">
        <v>23233566.77</v>
      </c>
      <c r="H402" s="980"/>
      <c r="I402" s="980"/>
    </row>
    <row r="403" spans="1:9" s="981" customFormat="1">
      <c r="A403" s="977">
        <v>1.3</v>
      </c>
      <c r="B403" s="982" t="s">
        <v>1993</v>
      </c>
      <c r="C403" s="982" t="s">
        <v>1994</v>
      </c>
      <c r="D403" s="983">
        <v>22247371.300000001</v>
      </c>
      <c r="E403" s="983">
        <v>0</v>
      </c>
      <c r="F403" s="983">
        <v>986195.47</v>
      </c>
      <c r="G403" s="983">
        <v>23233566.77</v>
      </c>
      <c r="H403" s="980"/>
      <c r="I403" s="980"/>
    </row>
    <row r="404" spans="1:9" s="981" customFormat="1">
      <c r="A404" s="977">
        <v>1.3</v>
      </c>
      <c r="B404" s="982" t="s">
        <v>1995</v>
      </c>
      <c r="C404" s="982" t="s">
        <v>1996</v>
      </c>
      <c r="D404" s="983">
        <v>22247371.300000001</v>
      </c>
      <c r="E404" s="983">
        <v>0</v>
      </c>
      <c r="F404" s="983">
        <v>986195.47</v>
      </c>
      <c r="G404" s="983">
        <v>23233566.77</v>
      </c>
      <c r="H404" s="980"/>
      <c r="I404" s="980"/>
    </row>
    <row r="405" spans="1:9" s="981" customFormat="1">
      <c r="A405" s="977">
        <v>1.3</v>
      </c>
      <c r="B405" s="982" t="s">
        <v>1997</v>
      </c>
      <c r="C405" s="982" t="s">
        <v>1996</v>
      </c>
      <c r="D405" s="983">
        <v>22247371.300000001</v>
      </c>
      <c r="E405" s="983">
        <v>0</v>
      </c>
      <c r="F405" s="983">
        <v>986195.47</v>
      </c>
      <c r="G405" s="983">
        <v>23233566.77</v>
      </c>
      <c r="H405" s="980"/>
      <c r="I405" s="980"/>
    </row>
    <row r="406" spans="1:9" s="981" customFormat="1">
      <c r="A406" s="977">
        <v>1.3</v>
      </c>
      <c r="B406" s="982" t="s">
        <v>1998</v>
      </c>
      <c r="C406" s="982" t="s">
        <v>1996</v>
      </c>
      <c r="D406" s="983">
        <v>22247371.300000001</v>
      </c>
      <c r="E406" s="983">
        <v>0</v>
      </c>
      <c r="F406" s="983">
        <v>986195.47</v>
      </c>
      <c r="G406" s="983">
        <v>23233566.77</v>
      </c>
      <c r="H406" s="980"/>
      <c r="I406" s="980"/>
    </row>
    <row r="407" spans="1:9" s="981" customFormat="1">
      <c r="A407" s="977">
        <v>1.3</v>
      </c>
      <c r="B407" s="982" t="s">
        <v>1999</v>
      </c>
      <c r="C407" s="982" t="s">
        <v>1996</v>
      </c>
      <c r="D407" s="983">
        <v>22247371.300000001</v>
      </c>
      <c r="E407" s="983">
        <v>0</v>
      </c>
      <c r="F407" s="983">
        <v>986195.47</v>
      </c>
      <c r="G407" s="983">
        <v>23233566.77</v>
      </c>
      <c r="H407" s="980"/>
      <c r="I407" s="980"/>
    </row>
    <row r="408" spans="1:9" s="981" customFormat="1">
      <c r="A408" s="977">
        <v>1.3</v>
      </c>
      <c r="B408" s="982" t="s">
        <v>2004</v>
      </c>
      <c r="C408" s="982" t="s">
        <v>2005</v>
      </c>
      <c r="D408" s="983">
        <v>100562911062.42</v>
      </c>
      <c r="E408" s="983">
        <v>31845249016.509998</v>
      </c>
      <c r="F408" s="983">
        <v>235561459.87</v>
      </c>
      <c r="G408" s="983">
        <v>132172598619.06</v>
      </c>
      <c r="H408" s="980"/>
      <c r="I408" s="980"/>
    </row>
    <row r="409" spans="1:9" s="981" customFormat="1">
      <c r="A409" s="977">
        <v>1.3</v>
      </c>
      <c r="B409" s="982" t="s">
        <v>2006</v>
      </c>
      <c r="C409" s="982" t="s">
        <v>2007</v>
      </c>
      <c r="D409" s="983">
        <v>98217034036.570007</v>
      </c>
      <c r="E409" s="983">
        <v>31111978423.040001</v>
      </c>
      <c r="F409" s="983">
        <v>235554859.86000001</v>
      </c>
      <c r="G409" s="983">
        <v>129093457599.75</v>
      </c>
      <c r="H409" s="980"/>
      <c r="I409" s="980"/>
    </row>
    <row r="410" spans="1:9" s="981" customFormat="1">
      <c r="A410" s="977">
        <v>1.3</v>
      </c>
      <c r="B410" s="982" t="s">
        <v>2008</v>
      </c>
      <c r="C410" s="982" t="s">
        <v>2009</v>
      </c>
      <c r="D410" s="983">
        <v>89900257762.179993</v>
      </c>
      <c r="E410" s="983">
        <v>29013406882.830002</v>
      </c>
      <c r="F410" s="983">
        <v>104699632.31999999</v>
      </c>
      <c r="G410" s="983">
        <v>118808965012.69</v>
      </c>
      <c r="H410" s="980"/>
      <c r="I410" s="980"/>
    </row>
    <row r="411" spans="1:9" s="981" customFormat="1">
      <c r="A411" s="977">
        <v>1.3</v>
      </c>
      <c r="B411" s="982" t="s">
        <v>2010</v>
      </c>
      <c r="C411" s="982" t="s">
        <v>2011</v>
      </c>
      <c r="D411" s="983">
        <v>30201186337.509998</v>
      </c>
      <c r="E411" s="983">
        <v>10442217098.91</v>
      </c>
      <c r="F411" s="983">
        <v>0.01</v>
      </c>
      <c r="G411" s="983">
        <v>40643403436.410004</v>
      </c>
      <c r="H411" s="980"/>
      <c r="I411" s="980"/>
    </row>
    <row r="412" spans="1:9" s="981" customFormat="1">
      <c r="A412" s="977">
        <v>1.3</v>
      </c>
      <c r="B412" s="982" t="s">
        <v>2012</v>
      </c>
      <c r="C412" s="982" t="s">
        <v>2013</v>
      </c>
      <c r="D412" s="983">
        <v>23091775754.200001</v>
      </c>
      <c r="E412" s="983">
        <v>7731055403.2299995</v>
      </c>
      <c r="F412" s="983">
        <v>0</v>
      </c>
      <c r="G412" s="983">
        <v>30822831157.43</v>
      </c>
      <c r="H412" s="980"/>
      <c r="I412" s="980"/>
    </row>
    <row r="413" spans="1:9" s="981" customFormat="1">
      <c r="A413" s="977">
        <v>1.3</v>
      </c>
      <c r="B413" s="982" t="s">
        <v>2014</v>
      </c>
      <c r="C413" s="982" t="s">
        <v>2013</v>
      </c>
      <c r="D413" s="983">
        <v>23091775754.200001</v>
      </c>
      <c r="E413" s="983">
        <v>7731055403.2299995</v>
      </c>
      <c r="F413" s="983">
        <v>0</v>
      </c>
      <c r="G413" s="983">
        <v>30822831157.43</v>
      </c>
      <c r="H413" s="980"/>
      <c r="I413" s="980"/>
    </row>
    <row r="414" spans="1:9" s="981" customFormat="1">
      <c r="A414" s="977">
        <v>1.3</v>
      </c>
      <c r="B414" s="982" t="s">
        <v>2015</v>
      </c>
      <c r="C414" s="982" t="s">
        <v>2013</v>
      </c>
      <c r="D414" s="983">
        <v>23091775754.200001</v>
      </c>
      <c r="E414" s="983">
        <v>7731055403.2299995</v>
      </c>
      <c r="F414" s="983">
        <v>0</v>
      </c>
      <c r="G414" s="983">
        <v>30822831157.43</v>
      </c>
      <c r="H414" s="980"/>
      <c r="I414" s="980"/>
    </row>
    <row r="415" spans="1:9" s="981" customFormat="1">
      <c r="A415" s="977">
        <v>1.3</v>
      </c>
      <c r="B415" s="982" t="s">
        <v>2016</v>
      </c>
      <c r="C415" s="982" t="s">
        <v>2013</v>
      </c>
      <c r="D415" s="983">
        <v>23091775754.200001</v>
      </c>
      <c r="E415" s="983">
        <v>7731055403.2299995</v>
      </c>
      <c r="F415" s="983">
        <v>0</v>
      </c>
      <c r="G415" s="983">
        <v>30822831157.43</v>
      </c>
      <c r="H415" s="980"/>
      <c r="I415" s="980"/>
    </row>
    <row r="416" spans="1:9" s="981" customFormat="1">
      <c r="A416" s="977">
        <v>1.3</v>
      </c>
      <c r="B416" s="982" t="s">
        <v>2019</v>
      </c>
      <c r="C416" s="982" t="s">
        <v>2020</v>
      </c>
      <c r="D416" s="983">
        <v>382742283.77999997</v>
      </c>
      <c r="E416" s="983">
        <v>157111134.31999999</v>
      </c>
      <c r="F416" s="983">
        <v>0</v>
      </c>
      <c r="G416" s="983">
        <v>539853418.10000002</v>
      </c>
      <c r="H416" s="980"/>
      <c r="I416" s="980"/>
    </row>
    <row r="417" spans="1:9" s="981" customFormat="1">
      <c r="A417" s="977">
        <v>1.3</v>
      </c>
      <c r="B417" s="982" t="s">
        <v>2021</v>
      </c>
      <c r="C417" s="982" t="s">
        <v>2020</v>
      </c>
      <c r="D417" s="983">
        <v>382742283.77999997</v>
      </c>
      <c r="E417" s="983">
        <v>157111134.31999999</v>
      </c>
      <c r="F417" s="983">
        <v>0</v>
      </c>
      <c r="G417" s="983">
        <v>539853418.10000002</v>
      </c>
      <c r="H417" s="980"/>
      <c r="I417" s="980"/>
    </row>
    <row r="418" spans="1:9" s="981" customFormat="1">
      <c r="A418" s="977">
        <v>1.3</v>
      </c>
      <c r="B418" s="982" t="s">
        <v>2022</v>
      </c>
      <c r="C418" s="982" t="s">
        <v>2020</v>
      </c>
      <c r="D418" s="983">
        <v>382742283.77999997</v>
      </c>
      <c r="E418" s="983">
        <v>157111134.31999999</v>
      </c>
      <c r="F418" s="983">
        <v>0</v>
      </c>
      <c r="G418" s="983">
        <v>539853418.10000002</v>
      </c>
      <c r="H418" s="980"/>
      <c r="I418" s="980"/>
    </row>
    <row r="419" spans="1:9" s="981" customFormat="1">
      <c r="A419" s="977">
        <v>1.3</v>
      </c>
      <c r="B419" s="982" t="s">
        <v>2023</v>
      </c>
      <c r="C419" s="982" t="s">
        <v>2020</v>
      </c>
      <c r="D419" s="983">
        <v>382742283.77999997</v>
      </c>
      <c r="E419" s="983">
        <v>157111134.31999999</v>
      </c>
      <c r="F419" s="983">
        <v>0</v>
      </c>
      <c r="G419" s="983">
        <v>539853418.10000002</v>
      </c>
      <c r="H419" s="980"/>
      <c r="I419" s="980"/>
    </row>
    <row r="420" spans="1:9" s="981" customFormat="1">
      <c r="A420" s="977">
        <v>1.3</v>
      </c>
      <c r="B420" s="982" t="s">
        <v>2026</v>
      </c>
      <c r="C420" s="982" t="s">
        <v>2027</v>
      </c>
      <c r="D420" s="983">
        <v>2045892926.6199999</v>
      </c>
      <c r="E420" s="983">
        <v>841988278.09000003</v>
      </c>
      <c r="F420" s="983">
        <v>0</v>
      </c>
      <c r="G420" s="983">
        <v>2887881204.71</v>
      </c>
      <c r="H420" s="980"/>
      <c r="I420" s="980"/>
    </row>
    <row r="421" spans="1:9" s="981" customFormat="1">
      <c r="A421" s="977">
        <v>1.3</v>
      </c>
      <c r="B421" s="982" t="s">
        <v>2028</v>
      </c>
      <c r="C421" s="982" t="s">
        <v>2027</v>
      </c>
      <c r="D421" s="983">
        <v>2045892926.6199999</v>
      </c>
      <c r="E421" s="983">
        <v>841988278.09000003</v>
      </c>
      <c r="F421" s="983">
        <v>0</v>
      </c>
      <c r="G421" s="983">
        <v>2887881204.71</v>
      </c>
      <c r="H421" s="980"/>
      <c r="I421" s="980"/>
    </row>
    <row r="422" spans="1:9" s="981" customFormat="1">
      <c r="A422" s="977">
        <v>1.3</v>
      </c>
      <c r="B422" s="982" t="s">
        <v>2029</v>
      </c>
      <c r="C422" s="982" t="s">
        <v>2027</v>
      </c>
      <c r="D422" s="983">
        <v>2045892926.6199999</v>
      </c>
      <c r="E422" s="983">
        <v>841988278.09000003</v>
      </c>
      <c r="F422" s="983">
        <v>0</v>
      </c>
      <c r="G422" s="983">
        <v>2887881204.71</v>
      </c>
      <c r="H422" s="980"/>
      <c r="I422" s="980"/>
    </row>
    <row r="423" spans="1:9" s="981" customFormat="1">
      <c r="A423" s="977">
        <v>1.3</v>
      </c>
      <c r="B423" s="982" t="s">
        <v>2030</v>
      </c>
      <c r="C423" s="982" t="s">
        <v>2027</v>
      </c>
      <c r="D423" s="983">
        <v>2045892926.6199999</v>
      </c>
      <c r="E423" s="983">
        <v>841988278.09000003</v>
      </c>
      <c r="F423" s="983">
        <v>0</v>
      </c>
      <c r="G423" s="983">
        <v>2887881204.71</v>
      </c>
      <c r="H423" s="980"/>
      <c r="I423" s="980"/>
    </row>
    <row r="424" spans="1:9" s="981" customFormat="1">
      <c r="A424" s="977">
        <v>1.3</v>
      </c>
      <c r="B424" s="982" t="s">
        <v>2032</v>
      </c>
      <c r="C424" s="982" t="s">
        <v>2033</v>
      </c>
      <c r="D424" s="983">
        <v>4680775372.9099998</v>
      </c>
      <c r="E424" s="983">
        <v>1712062283.27</v>
      </c>
      <c r="F424" s="983">
        <v>0.01</v>
      </c>
      <c r="G424" s="983">
        <v>6392837656.1700001</v>
      </c>
      <c r="H424" s="980"/>
      <c r="I424" s="980"/>
    </row>
    <row r="425" spans="1:9" s="981" customFormat="1">
      <c r="A425" s="977">
        <v>1.3</v>
      </c>
      <c r="B425" s="982" t="s">
        <v>2034</v>
      </c>
      <c r="C425" s="982" t="s">
        <v>2033</v>
      </c>
      <c r="D425" s="983">
        <v>4680775372.9099998</v>
      </c>
      <c r="E425" s="983">
        <v>1712062283.27</v>
      </c>
      <c r="F425" s="983">
        <v>0.01</v>
      </c>
      <c r="G425" s="983">
        <v>6392837656.1700001</v>
      </c>
      <c r="H425" s="980"/>
      <c r="I425" s="980"/>
    </row>
    <row r="426" spans="1:9" s="981" customFormat="1">
      <c r="A426" s="977">
        <v>1.3</v>
      </c>
      <c r="B426" s="982" t="s">
        <v>2035</v>
      </c>
      <c r="C426" s="982" t="s">
        <v>2033</v>
      </c>
      <c r="D426" s="983">
        <v>4680775372.9099998</v>
      </c>
      <c r="E426" s="983">
        <v>1712062283.27</v>
      </c>
      <c r="F426" s="983">
        <v>0.01</v>
      </c>
      <c r="G426" s="983">
        <v>6392837656.1700001</v>
      </c>
      <c r="H426" s="980"/>
      <c r="I426" s="980"/>
    </row>
    <row r="427" spans="1:9" s="981" customFormat="1">
      <c r="A427" s="977">
        <v>1.3</v>
      </c>
      <c r="B427" s="982" t="s">
        <v>2036</v>
      </c>
      <c r="C427" s="982" t="s">
        <v>2033</v>
      </c>
      <c r="D427" s="983">
        <v>4680775372.9099998</v>
      </c>
      <c r="E427" s="983">
        <v>1712062283.27</v>
      </c>
      <c r="F427" s="983">
        <v>0.01</v>
      </c>
      <c r="G427" s="983">
        <v>6392837656.1700001</v>
      </c>
      <c r="H427" s="980"/>
      <c r="I427" s="980"/>
    </row>
    <row r="428" spans="1:9" s="981" customFormat="1">
      <c r="A428" s="977">
        <v>1.3</v>
      </c>
      <c r="B428" s="982" t="s">
        <v>2038</v>
      </c>
      <c r="C428" s="982" t="s">
        <v>2039</v>
      </c>
      <c r="D428" s="983">
        <v>1346164193.99</v>
      </c>
      <c r="E428" s="983">
        <v>514229666.08999997</v>
      </c>
      <c r="F428" s="983">
        <v>0</v>
      </c>
      <c r="G428" s="983">
        <v>1860393860.0799999</v>
      </c>
      <c r="H428" s="980"/>
      <c r="I428" s="980"/>
    </row>
    <row r="429" spans="1:9" s="981" customFormat="1">
      <c r="A429" s="977">
        <v>1.3</v>
      </c>
      <c r="B429" s="982" t="s">
        <v>2040</v>
      </c>
      <c r="C429" s="982" t="s">
        <v>2041</v>
      </c>
      <c r="D429" s="983">
        <v>917737343.65999997</v>
      </c>
      <c r="E429" s="983">
        <v>366604528.89999998</v>
      </c>
      <c r="F429" s="983">
        <v>0</v>
      </c>
      <c r="G429" s="983">
        <v>1284341872.5599999</v>
      </c>
      <c r="H429" s="980"/>
      <c r="I429" s="980"/>
    </row>
    <row r="430" spans="1:9" s="981" customFormat="1">
      <c r="A430" s="977">
        <v>1.3</v>
      </c>
      <c r="B430" s="982" t="s">
        <v>2042</v>
      </c>
      <c r="C430" s="982" t="s">
        <v>2041</v>
      </c>
      <c r="D430" s="983">
        <v>917737343.65999997</v>
      </c>
      <c r="E430" s="983">
        <v>366604528.89999998</v>
      </c>
      <c r="F430" s="983">
        <v>0</v>
      </c>
      <c r="G430" s="983">
        <v>1284341872.5599999</v>
      </c>
      <c r="H430" s="980"/>
      <c r="I430" s="980"/>
    </row>
    <row r="431" spans="1:9" s="981" customFormat="1">
      <c r="A431" s="977">
        <v>1.3</v>
      </c>
      <c r="B431" s="982" t="s">
        <v>2043</v>
      </c>
      <c r="C431" s="982" t="s">
        <v>2041</v>
      </c>
      <c r="D431" s="983">
        <v>917737343.65999997</v>
      </c>
      <c r="E431" s="983">
        <v>366604528.89999998</v>
      </c>
      <c r="F431" s="983">
        <v>0</v>
      </c>
      <c r="G431" s="983">
        <v>1284341872.5599999</v>
      </c>
      <c r="H431" s="980"/>
      <c r="I431" s="980"/>
    </row>
    <row r="432" spans="1:9" s="981" customFormat="1">
      <c r="A432" s="977">
        <v>1.3</v>
      </c>
      <c r="B432" s="982" t="s">
        <v>2044</v>
      </c>
      <c r="C432" s="982" t="s">
        <v>2041</v>
      </c>
      <c r="D432" s="983">
        <v>917737343.65999997</v>
      </c>
      <c r="E432" s="983">
        <v>366604528.89999998</v>
      </c>
      <c r="F432" s="983">
        <v>0</v>
      </c>
      <c r="G432" s="983">
        <v>1284341872.5599999</v>
      </c>
      <c r="H432" s="980"/>
      <c r="I432" s="980"/>
    </row>
    <row r="433" spans="1:9" s="981" customFormat="1">
      <c r="A433" s="977">
        <v>1.3</v>
      </c>
      <c r="B433" s="982" t="s">
        <v>2047</v>
      </c>
      <c r="C433" s="982" t="s">
        <v>2048</v>
      </c>
      <c r="D433" s="983">
        <v>387066325.79000002</v>
      </c>
      <c r="E433" s="983">
        <v>129745124.7</v>
      </c>
      <c r="F433" s="983">
        <v>0</v>
      </c>
      <c r="G433" s="983">
        <v>516811450.49000001</v>
      </c>
      <c r="H433" s="980"/>
      <c r="I433" s="980"/>
    </row>
    <row r="434" spans="1:9" s="981" customFormat="1">
      <c r="A434" s="977">
        <v>1.3</v>
      </c>
      <c r="B434" s="982" t="s">
        <v>2049</v>
      </c>
      <c r="C434" s="982" t="s">
        <v>2048</v>
      </c>
      <c r="D434" s="983">
        <v>387066325.79000002</v>
      </c>
      <c r="E434" s="983">
        <v>129745124.7</v>
      </c>
      <c r="F434" s="983">
        <v>0</v>
      </c>
      <c r="G434" s="983">
        <v>516811450.49000001</v>
      </c>
      <c r="H434" s="980"/>
      <c r="I434" s="980"/>
    </row>
    <row r="435" spans="1:9" s="981" customFormat="1">
      <c r="A435" s="977">
        <v>1.3</v>
      </c>
      <c r="B435" s="982" t="s">
        <v>2050</v>
      </c>
      <c r="C435" s="982" t="s">
        <v>2048</v>
      </c>
      <c r="D435" s="983">
        <v>387066325.79000002</v>
      </c>
      <c r="E435" s="983">
        <v>129745124.7</v>
      </c>
      <c r="F435" s="983">
        <v>0</v>
      </c>
      <c r="G435" s="983">
        <v>516811450.49000001</v>
      </c>
      <c r="H435" s="980"/>
      <c r="I435" s="980"/>
    </row>
    <row r="436" spans="1:9" s="981" customFormat="1">
      <c r="A436" s="977">
        <v>1.3</v>
      </c>
      <c r="B436" s="982" t="s">
        <v>2051</v>
      </c>
      <c r="C436" s="982" t="s">
        <v>2048</v>
      </c>
      <c r="D436" s="983">
        <v>387066325.79000002</v>
      </c>
      <c r="E436" s="983">
        <v>129745124.7</v>
      </c>
      <c r="F436" s="983">
        <v>0</v>
      </c>
      <c r="G436" s="983">
        <v>516811450.49000001</v>
      </c>
      <c r="H436" s="980"/>
      <c r="I436" s="980"/>
    </row>
    <row r="437" spans="1:9" s="981" customFormat="1">
      <c r="A437" s="977">
        <v>1.3</v>
      </c>
      <c r="B437" s="982" t="s">
        <v>2053</v>
      </c>
      <c r="C437" s="982" t="s">
        <v>2054</v>
      </c>
      <c r="D437" s="983">
        <v>21432767.309999999</v>
      </c>
      <c r="E437" s="983">
        <v>8964625.5199999996</v>
      </c>
      <c r="F437" s="983">
        <v>0</v>
      </c>
      <c r="G437" s="983">
        <v>30397392.829999998</v>
      </c>
      <c r="H437" s="980"/>
      <c r="I437" s="980"/>
    </row>
    <row r="438" spans="1:9" s="981" customFormat="1">
      <c r="A438" s="977">
        <v>1.3</v>
      </c>
      <c r="B438" s="982" t="s">
        <v>2055</v>
      </c>
      <c r="C438" s="982" t="s">
        <v>2054</v>
      </c>
      <c r="D438" s="983">
        <v>21432767.309999999</v>
      </c>
      <c r="E438" s="983">
        <v>8964625.5199999996</v>
      </c>
      <c r="F438" s="983">
        <v>0</v>
      </c>
      <c r="G438" s="983">
        <v>30397392.829999998</v>
      </c>
      <c r="H438" s="980"/>
      <c r="I438" s="980"/>
    </row>
    <row r="439" spans="1:9" s="981" customFormat="1">
      <c r="A439" s="977">
        <v>1.3</v>
      </c>
      <c r="B439" s="982" t="s">
        <v>2056</v>
      </c>
      <c r="C439" s="982" t="s">
        <v>2054</v>
      </c>
      <c r="D439" s="983">
        <v>21432767.309999999</v>
      </c>
      <c r="E439" s="983">
        <v>8964625.5199999996</v>
      </c>
      <c r="F439" s="983">
        <v>0</v>
      </c>
      <c r="G439" s="983">
        <v>30397392.829999998</v>
      </c>
      <c r="H439" s="980"/>
      <c r="I439" s="980"/>
    </row>
    <row r="440" spans="1:9" s="981" customFormat="1">
      <c r="A440" s="977">
        <v>1.3</v>
      </c>
      <c r="B440" s="982" t="s">
        <v>2057</v>
      </c>
      <c r="C440" s="982" t="s">
        <v>2054</v>
      </c>
      <c r="D440" s="983">
        <v>21432767.309999999</v>
      </c>
      <c r="E440" s="983">
        <v>8964625.5199999996</v>
      </c>
      <c r="F440" s="983">
        <v>0</v>
      </c>
      <c r="G440" s="983">
        <v>30397392.829999998</v>
      </c>
      <c r="H440" s="980"/>
      <c r="I440" s="980"/>
    </row>
    <row r="441" spans="1:9" s="981" customFormat="1">
      <c r="A441" s="977">
        <v>1.3</v>
      </c>
      <c r="B441" s="982" t="s">
        <v>2059</v>
      </c>
      <c r="C441" s="982" t="s">
        <v>2060</v>
      </c>
      <c r="D441" s="983">
        <v>19927757.23</v>
      </c>
      <c r="E441" s="983">
        <v>8915386.9700000007</v>
      </c>
      <c r="F441" s="983">
        <v>0</v>
      </c>
      <c r="G441" s="983">
        <v>28843144.199999999</v>
      </c>
      <c r="H441" s="980"/>
      <c r="I441" s="980"/>
    </row>
    <row r="442" spans="1:9" s="981" customFormat="1">
      <c r="A442" s="977">
        <v>1.3</v>
      </c>
      <c r="B442" s="982" t="s">
        <v>2061</v>
      </c>
      <c r="C442" s="982" t="s">
        <v>2060</v>
      </c>
      <c r="D442" s="983">
        <v>19927757.23</v>
      </c>
      <c r="E442" s="983">
        <v>8915386.9700000007</v>
      </c>
      <c r="F442" s="983">
        <v>0</v>
      </c>
      <c r="G442" s="983">
        <v>28843144.199999999</v>
      </c>
      <c r="H442" s="980"/>
      <c r="I442" s="980"/>
    </row>
    <row r="443" spans="1:9" s="981" customFormat="1">
      <c r="A443" s="977">
        <v>1.3</v>
      </c>
      <c r="B443" s="982" t="s">
        <v>2062</v>
      </c>
      <c r="C443" s="982" t="s">
        <v>2060</v>
      </c>
      <c r="D443" s="983">
        <v>19927757.23</v>
      </c>
      <c r="E443" s="983">
        <v>8915386.9700000007</v>
      </c>
      <c r="F443" s="983">
        <v>0</v>
      </c>
      <c r="G443" s="983">
        <v>28843144.199999999</v>
      </c>
      <c r="H443" s="980"/>
      <c r="I443" s="980"/>
    </row>
    <row r="444" spans="1:9" s="981" customFormat="1">
      <c r="A444" s="977">
        <v>1.3</v>
      </c>
      <c r="B444" s="982" t="s">
        <v>2063</v>
      </c>
      <c r="C444" s="982" t="s">
        <v>2060</v>
      </c>
      <c r="D444" s="983">
        <v>19927757.23</v>
      </c>
      <c r="E444" s="983">
        <v>8915386.9700000007</v>
      </c>
      <c r="F444" s="983">
        <v>0</v>
      </c>
      <c r="G444" s="983">
        <v>28843144.199999999</v>
      </c>
      <c r="H444" s="980"/>
      <c r="I444" s="980"/>
    </row>
    <row r="445" spans="1:9" s="981" customFormat="1">
      <c r="A445" s="977">
        <v>1.3</v>
      </c>
      <c r="B445" s="982" t="s">
        <v>2065</v>
      </c>
      <c r="C445" s="982" t="s">
        <v>2066</v>
      </c>
      <c r="D445" s="983">
        <v>35897354926.839996</v>
      </c>
      <c r="E445" s="983">
        <v>11969652836.98</v>
      </c>
      <c r="F445" s="983">
        <v>0</v>
      </c>
      <c r="G445" s="983">
        <v>47867007763.82</v>
      </c>
      <c r="H445" s="980"/>
      <c r="I445" s="980"/>
    </row>
    <row r="446" spans="1:9" s="981" customFormat="1">
      <c r="A446" s="977">
        <v>1.3</v>
      </c>
      <c r="B446" s="982" t="s">
        <v>2067</v>
      </c>
      <c r="C446" s="982" t="s">
        <v>2068</v>
      </c>
      <c r="D446" s="983">
        <v>8014387167.1099997</v>
      </c>
      <c r="E446" s="983">
        <v>2697155714.6100001</v>
      </c>
      <c r="F446" s="983">
        <v>0</v>
      </c>
      <c r="G446" s="983">
        <v>10711542881.719999</v>
      </c>
      <c r="H446" s="980"/>
      <c r="I446" s="980"/>
    </row>
    <row r="447" spans="1:9" s="981" customFormat="1">
      <c r="A447" s="977">
        <v>1.3</v>
      </c>
      <c r="B447" s="982" t="s">
        <v>2069</v>
      </c>
      <c r="C447" s="982" t="s">
        <v>2068</v>
      </c>
      <c r="D447" s="983">
        <v>8014387167.1099997</v>
      </c>
      <c r="E447" s="983">
        <v>2697155714.6100001</v>
      </c>
      <c r="F447" s="983">
        <v>0</v>
      </c>
      <c r="G447" s="983">
        <v>10711542881.719999</v>
      </c>
      <c r="H447" s="980"/>
      <c r="I447" s="980"/>
    </row>
    <row r="448" spans="1:9" s="981" customFormat="1">
      <c r="A448" s="977">
        <v>1.3</v>
      </c>
      <c r="B448" s="982" t="s">
        <v>2070</v>
      </c>
      <c r="C448" s="982" t="s">
        <v>2068</v>
      </c>
      <c r="D448" s="983">
        <v>8014387167.1099997</v>
      </c>
      <c r="E448" s="983">
        <v>2697155714.6100001</v>
      </c>
      <c r="F448" s="983">
        <v>0</v>
      </c>
      <c r="G448" s="983">
        <v>10711542881.719999</v>
      </c>
      <c r="H448" s="980"/>
      <c r="I448" s="980"/>
    </row>
    <row r="449" spans="1:9" s="981" customFormat="1">
      <c r="A449" s="977">
        <v>1.3</v>
      </c>
      <c r="B449" s="982" t="s">
        <v>2071</v>
      </c>
      <c r="C449" s="982" t="s">
        <v>2068</v>
      </c>
      <c r="D449" s="983">
        <v>8014387167.1099997</v>
      </c>
      <c r="E449" s="983">
        <v>2697155714.6100001</v>
      </c>
      <c r="F449" s="983">
        <v>0</v>
      </c>
      <c r="G449" s="983">
        <v>10711542881.719999</v>
      </c>
      <c r="H449" s="980"/>
      <c r="I449" s="980"/>
    </row>
    <row r="450" spans="1:9" s="981" customFormat="1">
      <c r="A450" s="977">
        <v>1.3</v>
      </c>
      <c r="B450" s="982" t="s">
        <v>2074</v>
      </c>
      <c r="C450" s="982" t="s">
        <v>2075</v>
      </c>
      <c r="D450" s="983">
        <v>8701603393.3600006</v>
      </c>
      <c r="E450" s="983">
        <v>3027078761.8099999</v>
      </c>
      <c r="F450" s="983">
        <v>0</v>
      </c>
      <c r="G450" s="983">
        <v>11728682155.17</v>
      </c>
      <c r="H450" s="980"/>
      <c r="I450" s="980"/>
    </row>
    <row r="451" spans="1:9" s="981" customFormat="1">
      <c r="A451" s="977">
        <v>1.3</v>
      </c>
      <c r="B451" s="982" t="s">
        <v>2076</v>
      </c>
      <c r="C451" s="982" t="s">
        <v>2077</v>
      </c>
      <c r="D451" s="983">
        <v>8701603393.3600006</v>
      </c>
      <c r="E451" s="983">
        <v>3027078761.8099999</v>
      </c>
      <c r="F451" s="983">
        <v>0</v>
      </c>
      <c r="G451" s="983">
        <v>11728682155.17</v>
      </c>
      <c r="H451" s="980"/>
      <c r="I451" s="980"/>
    </row>
    <row r="452" spans="1:9" s="981" customFormat="1">
      <c r="A452" s="977">
        <v>1.3</v>
      </c>
      <c r="B452" s="982" t="s">
        <v>2078</v>
      </c>
      <c r="C452" s="982" t="s">
        <v>2077</v>
      </c>
      <c r="D452" s="983">
        <v>8701603393.3600006</v>
      </c>
      <c r="E452" s="983">
        <v>3027078761.8099999</v>
      </c>
      <c r="F452" s="983">
        <v>0</v>
      </c>
      <c r="G452" s="983">
        <v>11728682155.17</v>
      </c>
      <c r="H452" s="980"/>
      <c r="I452" s="980"/>
    </row>
    <row r="453" spans="1:9" s="981" customFormat="1">
      <c r="A453" s="977">
        <v>1.3</v>
      </c>
      <c r="B453" s="982" t="s">
        <v>2079</v>
      </c>
      <c r="C453" s="982" t="s">
        <v>2077</v>
      </c>
      <c r="D453" s="983">
        <v>8701603393.3600006</v>
      </c>
      <c r="E453" s="983">
        <v>3027078761.8099999</v>
      </c>
      <c r="F453" s="983">
        <v>0</v>
      </c>
      <c r="G453" s="983">
        <v>11728682155.17</v>
      </c>
      <c r="H453" s="980"/>
      <c r="I453" s="980"/>
    </row>
    <row r="454" spans="1:9" s="981" customFormat="1">
      <c r="A454" s="977">
        <v>1.3</v>
      </c>
      <c r="B454" s="982" t="s">
        <v>2081</v>
      </c>
      <c r="C454" s="982" t="s">
        <v>2082</v>
      </c>
      <c r="D454" s="983">
        <v>6190149180.75</v>
      </c>
      <c r="E454" s="983">
        <v>1786560290.6199999</v>
      </c>
      <c r="F454" s="983">
        <v>0</v>
      </c>
      <c r="G454" s="983">
        <v>7976709471.3699999</v>
      </c>
      <c r="H454" s="980"/>
      <c r="I454" s="980"/>
    </row>
    <row r="455" spans="1:9" s="981" customFormat="1">
      <c r="A455" s="977">
        <v>1.3</v>
      </c>
      <c r="B455" s="982" t="s">
        <v>2083</v>
      </c>
      <c r="C455" s="982" t="s">
        <v>2082</v>
      </c>
      <c r="D455" s="983">
        <v>6190149180.75</v>
      </c>
      <c r="E455" s="983">
        <v>1786560290.6199999</v>
      </c>
      <c r="F455" s="983">
        <v>0</v>
      </c>
      <c r="G455" s="983">
        <v>7976709471.3699999</v>
      </c>
      <c r="H455" s="980"/>
      <c r="I455" s="980"/>
    </row>
    <row r="456" spans="1:9" s="981" customFormat="1">
      <c r="A456" s="977">
        <v>1.3</v>
      </c>
      <c r="B456" s="982" t="s">
        <v>2084</v>
      </c>
      <c r="C456" s="982" t="s">
        <v>2082</v>
      </c>
      <c r="D456" s="983">
        <v>6190149180.75</v>
      </c>
      <c r="E456" s="983">
        <v>1786560290.6199999</v>
      </c>
      <c r="F456" s="983">
        <v>0</v>
      </c>
      <c r="G456" s="983">
        <v>7976709471.3699999</v>
      </c>
      <c r="H456" s="980"/>
      <c r="I456" s="980"/>
    </row>
    <row r="457" spans="1:9" s="981" customFormat="1">
      <c r="A457" s="977">
        <v>1.3</v>
      </c>
      <c r="B457" s="982" t="s">
        <v>2085</v>
      </c>
      <c r="C457" s="982" t="s">
        <v>2082</v>
      </c>
      <c r="D457" s="983">
        <v>6190149180.75</v>
      </c>
      <c r="E457" s="983">
        <v>1786560290.6199999</v>
      </c>
      <c r="F457" s="983">
        <v>0</v>
      </c>
      <c r="G457" s="983">
        <v>7976709471.3699999</v>
      </c>
      <c r="H457" s="980"/>
      <c r="I457" s="980"/>
    </row>
    <row r="458" spans="1:9" s="981" customFormat="1">
      <c r="A458" s="977">
        <v>1.3</v>
      </c>
      <c r="B458" s="982" t="s">
        <v>2087</v>
      </c>
      <c r="C458" s="982" t="s">
        <v>2088</v>
      </c>
      <c r="D458" s="983">
        <v>12991215185.620001</v>
      </c>
      <c r="E458" s="983">
        <v>4458858069.9399996</v>
      </c>
      <c r="F458" s="983">
        <v>0</v>
      </c>
      <c r="G458" s="983">
        <v>17450073255.560001</v>
      </c>
      <c r="H458" s="980"/>
      <c r="I458" s="980"/>
    </row>
    <row r="459" spans="1:9" s="981" customFormat="1">
      <c r="A459" s="977">
        <v>1.3</v>
      </c>
      <c r="B459" s="982" t="s">
        <v>2089</v>
      </c>
      <c r="C459" s="982" t="s">
        <v>2090</v>
      </c>
      <c r="D459" s="983">
        <v>12991215185.620001</v>
      </c>
      <c r="E459" s="983">
        <v>4458858069.9399996</v>
      </c>
      <c r="F459" s="983">
        <v>0</v>
      </c>
      <c r="G459" s="983">
        <v>17450073255.560001</v>
      </c>
      <c r="H459" s="980"/>
      <c r="I459" s="980"/>
    </row>
    <row r="460" spans="1:9" s="981" customFormat="1">
      <c r="A460" s="977">
        <v>1.3</v>
      </c>
      <c r="B460" s="982" t="s">
        <v>2091</v>
      </c>
      <c r="C460" s="982" t="s">
        <v>2090</v>
      </c>
      <c r="D460" s="983">
        <v>12991215185.620001</v>
      </c>
      <c r="E460" s="983">
        <v>4458858069.9399996</v>
      </c>
      <c r="F460" s="983">
        <v>0</v>
      </c>
      <c r="G460" s="983">
        <v>17450073255.560001</v>
      </c>
      <c r="H460" s="980"/>
      <c r="I460" s="980"/>
    </row>
    <row r="461" spans="1:9" s="981" customFormat="1">
      <c r="A461" s="977">
        <v>1.3</v>
      </c>
      <c r="B461" s="982" t="s">
        <v>2092</v>
      </c>
      <c r="C461" s="982" t="s">
        <v>2090</v>
      </c>
      <c r="D461" s="983">
        <v>12991215185.620001</v>
      </c>
      <c r="E461" s="983">
        <v>4458858069.9399996</v>
      </c>
      <c r="F461" s="983">
        <v>0</v>
      </c>
      <c r="G461" s="983">
        <v>17450073255.560001</v>
      </c>
      <c r="H461" s="980"/>
      <c r="I461" s="980"/>
    </row>
    <row r="462" spans="1:9" s="981" customFormat="1">
      <c r="A462" s="977">
        <v>1.3</v>
      </c>
      <c r="B462" s="982" t="s">
        <v>2094</v>
      </c>
      <c r="C462" s="982" t="s">
        <v>2095</v>
      </c>
      <c r="D462" s="983">
        <v>7379538889.0100002</v>
      </c>
      <c r="E462" s="983">
        <v>2016750710.9000001</v>
      </c>
      <c r="F462" s="983">
        <v>63923832.109999999</v>
      </c>
      <c r="G462" s="983">
        <v>9332365767.7999992</v>
      </c>
      <c r="H462" s="980"/>
      <c r="I462" s="980"/>
    </row>
    <row r="463" spans="1:9" s="981" customFormat="1">
      <c r="A463" s="977">
        <v>1.3</v>
      </c>
      <c r="B463" s="982" t="s">
        <v>2096</v>
      </c>
      <c r="C463" s="982" t="s">
        <v>2097</v>
      </c>
      <c r="D463" s="983">
        <v>7001100795.5500002</v>
      </c>
      <c r="E463" s="983">
        <v>1913327597.52</v>
      </c>
      <c r="F463" s="983">
        <v>60645719.18</v>
      </c>
      <c r="G463" s="983">
        <v>8853782673.8899994</v>
      </c>
      <c r="H463" s="980"/>
      <c r="I463" s="980"/>
    </row>
    <row r="464" spans="1:9" s="981" customFormat="1">
      <c r="A464" s="977">
        <v>1.3</v>
      </c>
      <c r="B464" s="982" t="s">
        <v>2098</v>
      </c>
      <c r="C464" s="982" t="s">
        <v>2097</v>
      </c>
      <c r="D464" s="983">
        <v>7001100795.5500002</v>
      </c>
      <c r="E464" s="983">
        <v>1913327597.52</v>
      </c>
      <c r="F464" s="983">
        <v>60645719.18</v>
      </c>
      <c r="G464" s="983">
        <v>8853782673.8899994</v>
      </c>
      <c r="H464" s="980"/>
      <c r="I464" s="980"/>
    </row>
    <row r="465" spans="1:9" s="981" customFormat="1">
      <c r="A465" s="977">
        <v>1.3</v>
      </c>
      <c r="B465" s="982" t="s">
        <v>2099</v>
      </c>
      <c r="C465" s="982" t="s">
        <v>2097</v>
      </c>
      <c r="D465" s="983">
        <v>7001100795.5500002</v>
      </c>
      <c r="E465" s="983">
        <v>1913327597.52</v>
      </c>
      <c r="F465" s="983">
        <v>60645719.18</v>
      </c>
      <c r="G465" s="983">
        <v>8853782673.8899994</v>
      </c>
      <c r="H465" s="980"/>
      <c r="I465" s="980"/>
    </row>
    <row r="466" spans="1:9" s="981" customFormat="1">
      <c r="A466" s="977">
        <v>1.3</v>
      </c>
      <c r="B466" s="982" t="s">
        <v>2100</v>
      </c>
      <c r="C466" s="982" t="s">
        <v>2097</v>
      </c>
      <c r="D466" s="983">
        <v>7001100795.5500002</v>
      </c>
      <c r="E466" s="983">
        <v>1913327597.52</v>
      </c>
      <c r="F466" s="983">
        <v>60645719.18</v>
      </c>
      <c r="G466" s="983">
        <v>8853782673.8899994</v>
      </c>
      <c r="H466" s="980"/>
      <c r="I466" s="980"/>
    </row>
    <row r="467" spans="1:9" s="981" customFormat="1">
      <c r="A467" s="977">
        <v>1.3</v>
      </c>
      <c r="B467" s="982" t="s">
        <v>2102</v>
      </c>
      <c r="C467" s="982" t="s">
        <v>2103</v>
      </c>
      <c r="D467" s="983">
        <v>378438093.45999998</v>
      </c>
      <c r="E467" s="983">
        <v>103423113.38</v>
      </c>
      <c r="F467" s="983">
        <v>3278112.93</v>
      </c>
      <c r="G467" s="983">
        <v>478583093.91000003</v>
      </c>
      <c r="H467" s="980"/>
      <c r="I467" s="980"/>
    </row>
    <row r="468" spans="1:9" s="981" customFormat="1">
      <c r="A468" s="977">
        <v>1.3</v>
      </c>
      <c r="B468" s="982" t="s">
        <v>2104</v>
      </c>
      <c r="C468" s="982" t="s">
        <v>2103</v>
      </c>
      <c r="D468" s="983">
        <v>378438093.45999998</v>
      </c>
      <c r="E468" s="983">
        <v>103423113.38</v>
      </c>
      <c r="F468" s="983">
        <v>3278112.93</v>
      </c>
      <c r="G468" s="983">
        <v>478583093.91000003</v>
      </c>
      <c r="H468" s="980"/>
      <c r="I468" s="980"/>
    </row>
    <row r="469" spans="1:9" s="981" customFormat="1">
      <c r="A469" s="977">
        <v>1.3</v>
      </c>
      <c r="B469" s="982" t="s">
        <v>2105</v>
      </c>
      <c r="C469" s="982" t="s">
        <v>2103</v>
      </c>
      <c r="D469" s="983">
        <v>378438093.45999998</v>
      </c>
      <c r="E469" s="983">
        <v>103423113.38</v>
      </c>
      <c r="F469" s="983">
        <v>3278112.93</v>
      </c>
      <c r="G469" s="983">
        <v>478583093.91000003</v>
      </c>
      <c r="H469" s="980"/>
      <c r="I469" s="980"/>
    </row>
    <row r="470" spans="1:9" s="981" customFormat="1">
      <c r="A470" s="977">
        <v>1.3</v>
      </c>
      <c r="B470" s="982" t="s">
        <v>2106</v>
      </c>
      <c r="C470" s="982" t="s">
        <v>2103</v>
      </c>
      <c r="D470" s="983">
        <v>378438093.45999998</v>
      </c>
      <c r="E470" s="983">
        <v>103423113.38</v>
      </c>
      <c r="F470" s="983">
        <v>3278112.93</v>
      </c>
      <c r="G470" s="983">
        <v>478583093.91000003</v>
      </c>
      <c r="H470" s="980"/>
      <c r="I470" s="980"/>
    </row>
    <row r="471" spans="1:9" s="981" customFormat="1">
      <c r="A471" s="977">
        <v>1.3</v>
      </c>
      <c r="B471" s="982" t="s">
        <v>2109</v>
      </c>
      <c r="C471" s="982" t="s">
        <v>2110</v>
      </c>
      <c r="D471" s="983">
        <v>15076013414.83</v>
      </c>
      <c r="E471" s="983">
        <v>4070556569.9499998</v>
      </c>
      <c r="F471" s="983">
        <v>40775800.200000003</v>
      </c>
      <c r="G471" s="983">
        <v>19105794184.580002</v>
      </c>
      <c r="H471" s="980"/>
      <c r="I471" s="980"/>
    </row>
    <row r="472" spans="1:9" s="981" customFormat="1">
      <c r="A472" s="977">
        <v>1.3</v>
      </c>
      <c r="B472" s="982" t="s">
        <v>2111</v>
      </c>
      <c r="C472" s="982" t="s">
        <v>2112</v>
      </c>
      <c r="D472" s="983">
        <v>1135313850.3900001</v>
      </c>
      <c r="E472" s="983">
        <v>321535786.88</v>
      </c>
      <c r="F472" s="983">
        <v>21100806.550000001</v>
      </c>
      <c r="G472" s="983">
        <v>1435748830.72</v>
      </c>
      <c r="H472" s="980"/>
      <c r="I472" s="980"/>
    </row>
    <row r="473" spans="1:9" s="981" customFormat="1">
      <c r="A473" s="977">
        <v>1.3</v>
      </c>
      <c r="B473" s="982" t="s">
        <v>2113</v>
      </c>
      <c r="C473" s="982" t="s">
        <v>2112</v>
      </c>
      <c r="D473" s="983">
        <v>1135313850.3900001</v>
      </c>
      <c r="E473" s="983">
        <v>321535786.88</v>
      </c>
      <c r="F473" s="983">
        <v>21100806.550000001</v>
      </c>
      <c r="G473" s="983">
        <v>1435748830.72</v>
      </c>
      <c r="H473" s="980"/>
      <c r="I473" s="980"/>
    </row>
    <row r="474" spans="1:9" s="981" customFormat="1">
      <c r="A474" s="977">
        <v>1.3</v>
      </c>
      <c r="B474" s="982" t="s">
        <v>2114</v>
      </c>
      <c r="C474" s="982" t="s">
        <v>2112</v>
      </c>
      <c r="D474" s="983">
        <v>1135313850.3900001</v>
      </c>
      <c r="E474" s="983">
        <v>321535786.88</v>
      </c>
      <c r="F474" s="983">
        <v>21100806.550000001</v>
      </c>
      <c r="G474" s="983">
        <v>1435748830.72</v>
      </c>
      <c r="H474" s="980"/>
      <c r="I474" s="980"/>
    </row>
    <row r="475" spans="1:9" s="981" customFormat="1">
      <c r="A475" s="977">
        <v>1.3</v>
      </c>
      <c r="B475" s="982" t="s">
        <v>2115</v>
      </c>
      <c r="C475" s="982" t="s">
        <v>2112</v>
      </c>
      <c r="D475" s="983">
        <v>1135313850.3900001</v>
      </c>
      <c r="E475" s="983">
        <v>321535786.88</v>
      </c>
      <c r="F475" s="983">
        <v>21100806.550000001</v>
      </c>
      <c r="G475" s="983">
        <v>1435748830.72</v>
      </c>
      <c r="H475" s="980"/>
      <c r="I475" s="980"/>
    </row>
    <row r="476" spans="1:9" s="981" customFormat="1">
      <c r="A476" s="977">
        <v>1.3</v>
      </c>
      <c r="B476" s="982" t="s">
        <v>2117</v>
      </c>
      <c r="C476" s="982" t="s">
        <v>2118</v>
      </c>
      <c r="D476" s="983">
        <v>2270627640.7600002</v>
      </c>
      <c r="E476" s="983">
        <v>620538680.27999997</v>
      </c>
      <c r="F476" s="983">
        <v>19668893.629999999</v>
      </c>
      <c r="G476" s="983">
        <v>2871497427.4099998</v>
      </c>
      <c r="H476" s="980"/>
      <c r="I476" s="980"/>
    </row>
    <row r="477" spans="1:9" s="981" customFormat="1">
      <c r="A477" s="977">
        <v>1.3</v>
      </c>
      <c r="B477" s="982" t="s">
        <v>2119</v>
      </c>
      <c r="C477" s="982" t="s">
        <v>2118</v>
      </c>
      <c r="D477" s="983">
        <v>2270627640.7600002</v>
      </c>
      <c r="E477" s="983">
        <v>620538680.27999997</v>
      </c>
      <c r="F477" s="983">
        <v>19668893.629999999</v>
      </c>
      <c r="G477" s="983">
        <v>2871497427.4099998</v>
      </c>
      <c r="H477" s="980"/>
      <c r="I477" s="980"/>
    </row>
    <row r="478" spans="1:9" s="981" customFormat="1">
      <c r="A478" s="977">
        <v>1.3</v>
      </c>
      <c r="B478" s="982" t="s">
        <v>2120</v>
      </c>
      <c r="C478" s="982" t="s">
        <v>2118</v>
      </c>
      <c r="D478" s="983">
        <v>2270627640.7600002</v>
      </c>
      <c r="E478" s="983">
        <v>620538680.27999997</v>
      </c>
      <c r="F478" s="983">
        <v>19668893.629999999</v>
      </c>
      <c r="G478" s="983">
        <v>2871497427.4099998</v>
      </c>
      <c r="H478" s="980"/>
      <c r="I478" s="980"/>
    </row>
    <row r="479" spans="1:9" s="981" customFormat="1">
      <c r="A479" s="977">
        <v>1.3</v>
      </c>
      <c r="B479" s="982" t="s">
        <v>2121</v>
      </c>
      <c r="C479" s="982" t="s">
        <v>2118</v>
      </c>
      <c r="D479" s="983">
        <v>2270627640.7600002</v>
      </c>
      <c r="E479" s="983">
        <v>620538680.27999997</v>
      </c>
      <c r="F479" s="983">
        <v>19668893.629999999</v>
      </c>
      <c r="G479" s="983">
        <v>2871497427.4099998</v>
      </c>
      <c r="H479" s="980"/>
      <c r="I479" s="980"/>
    </row>
    <row r="480" spans="1:9" s="981" customFormat="1">
      <c r="A480" s="977">
        <v>1.3</v>
      </c>
      <c r="B480" s="982" t="s">
        <v>2123</v>
      </c>
      <c r="C480" s="982" t="s">
        <v>2124</v>
      </c>
      <c r="D480" s="983">
        <v>10855070443.120001</v>
      </c>
      <c r="E480" s="983">
        <v>2883539829.7600002</v>
      </c>
      <c r="F480" s="983">
        <v>6100.02</v>
      </c>
      <c r="G480" s="983">
        <v>13738604172.860001</v>
      </c>
      <c r="H480" s="980"/>
      <c r="I480" s="980"/>
    </row>
    <row r="481" spans="1:9" s="981" customFormat="1">
      <c r="A481" s="977">
        <v>1.3</v>
      </c>
      <c r="B481" s="982" t="s">
        <v>2125</v>
      </c>
      <c r="C481" s="982" t="s">
        <v>2124</v>
      </c>
      <c r="D481" s="983">
        <v>10855070443.120001</v>
      </c>
      <c r="E481" s="983">
        <v>2883539829.7600002</v>
      </c>
      <c r="F481" s="983">
        <v>6100.02</v>
      </c>
      <c r="G481" s="983">
        <v>13738604172.860001</v>
      </c>
      <c r="H481" s="980"/>
      <c r="I481" s="980"/>
    </row>
    <row r="482" spans="1:9" s="981" customFormat="1">
      <c r="A482" s="977">
        <v>1.3</v>
      </c>
      <c r="B482" s="982" t="s">
        <v>2126</v>
      </c>
      <c r="C482" s="982" t="s">
        <v>2124</v>
      </c>
      <c r="D482" s="983">
        <v>10855070443.120001</v>
      </c>
      <c r="E482" s="983">
        <v>2883539829.7600002</v>
      </c>
      <c r="F482" s="983">
        <v>6100.02</v>
      </c>
      <c r="G482" s="983">
        <v>13738604172.860001</v>
      </c>
      <c r="H482" s="980"/>
      <c r="I482" s="980"/>
    </row>
    <row r="483" spans="1:9" s="981" customFormat="1">
      <c r="A483" s="977">
        <v>1.3</v>
      </c>
      <c r="B483" s="982" t="s">
        <v>2127</v>
      </c>
      <c r="C483" s="982" t="s">
        <v>2124</v>
      </c>
      <c r="D483" s="983">
        <v>10855070443.120001</v>
      </c>
      <c r="E483" s="983">
        <v>2883539829.7600002</v>
      </c>
      <c r="F483" s="983">
        <v>6100.02</v>
      </c>
      <c r="G483" s="983">
        <v>13738604172.860001</v>
      </c>
      <c r="H483" s="980"/>
      <c r="I483" s="980"/>
    </row>
    <row r="484" spans="1:9" s="981" customFormat="1">
      <c r="A484" s="977">
        <v>1.3</v>
      </c>
      <c r="B484" s="982" t="s">
        <v>2129</v>
      </c>
      <c r="C484" s="982" t="s">
        <v>2130</v>
      </c>
      <c r="D484" s="983">
        <v>815001480.55999994</v>
      </c>
      <c r="E484" s="983">
        <v>244942273.03</v>
      </c>
      <c r="F484" s="983">
        <v>0</v>
      </c>
      <c r="G484" s="983">
        <v>1059943753.59</v>
      </c>
      <c r="H484" s="980"/>
      <c r="I484" s="980"/>
    </row>
    <row r="485" spans="1:9" s="981" customFormat="1">
      <c r="A485" s="977">
        <v>1.3</v>
      </c>
      <c r="B485" s="982" t="s">
        <v>2131</v>
      </c>
      <c r="C485" s="982" t="s">
        <v>2130</v>
      </c>
      <c r="D485" s="983">
        <v>815001480.55999994</v>
      </c>
      <c r="E485" s="983">
        <v>244942273.03</v>
      </c>
      <c r="F485" s="983">
        <v>0</v>
      </c>
      <c r="G485" s="983">
        <v>1059943753.59</v>
      </c>
      <c r="H485" s="980"/>
      <c r="I485" s="980"/>
    </row>
    <row r="486" spans="1:9" s="981" customFormat="1">
      <c r="A486" s="977">
        <v>1.3</v>
      </c>
      <c r="B486" s="982" t="s">
        <v>2132</v>
      </c>
      <c r="C486" s="982" t="s">
        <v>2130</v>
      </c>
      <c r="D486" s="983">
        <v>815001480.55999994</v>
      </c>
      <c r="E486" s="983">
        <v>244942273.03</v>
      </c>
      <c r="F486" s="983">
        <v>0</v>
      </c>
      <c r="G486" s="983">
        <v>1059943753.59</v>
      </c>
      <c r="H486" s="980"/>
      <c r="I486" s="980"/>
    </row>
    <row r="487" spans="1:9" s="981" customFormat="1">
      <c r="A487" s="977">
        <v>1.3</v>
      </c>
      <c r="B487" s="982" t="s">
        <v>2133</v>
      </c>
      <c r="C487" s="982" t="s">
        <v>2130</v>
      </c>
      <c r="D487" s="983">
        <v>815001480.55999994</v>
      </c>
      <c r="E487" s="983">
        <v>244942273.03</v>
      </c>
      <c r="F487" s="983">
        <v>0</v>
      </c>
      <c r="G487" s="983">
        <v>1059943753.59</v>
      </c>
      <c r="H487" s="980"/>
      <c r="I487" s="980"/>
    </row>
    <row r="488" spans="1:9" s="981" customFormat="1">
      <c r="A488" s="977">
        <v>1.3</v>
      </c>
      <c r="B488" s="982" t="s">
        <v>2135</v>
      </c>
      <c r="C488" s="982" t="s">
        <v>2136</v>
      </c>
      <c r="D488" s="983">
        <v>5014749349.0299997</v>
      </c>
      <c r="E488" s="983">
        <v>1101054378.29</v>
      </c>
      <c r="F488" s="983">
        <v>110193223.59</v>
      </c>
      <c r="G488" s="983">
        <v>6005610503.7299995</v>
      </c>
      <c r="H488" s="980"/>
      <c r="I488" s="980"/>
    </row>
    <row r="489" spans="1:9" s="981" customFormat="1">
      <c r="A489" s="977">
        <v>1.3</v>
      </c>
      <c r="B489" s="982" t="s">
        <v>2137</v>
      </c>
      <c r="C489" s="982" t="s">
        <v>910</v>
      </c>
      <c r="D489" s="983">
        <v>1806089698.53</v>
      </c>
      <c r="E489" s="983">
        <v>140421379.21000001</v>
      </c>
      <c r="F489" s="983">
        <v>0</v>
      </c>
      <c r="G489" s="983">
        <v>1946511077.74</v>
      </c>
      <c r="H489" s="980"/>
      <c r="I489" s="980"/>
    </row>
    <row r="490" spans="1:9" s="981" customFormat="1">
      <c r="A490" s="977">
        <v>1.3</v>
      </c>
      <c r="B490" s="982" t="s">
        <v>2138</v>
      </c>
      <c r="C490" s="982" t="s">
        <v>2139</v>
      </c>
      <c r="D490" s="983">
        <v>1384557130.8900001</v>
      </c>
      <c r="E490" s="983">
        <v>1983594</v>
      </c>
      <c r="F490" s="983">
        <v>0</v>
      </c>
      <c r="G490" s="983">
        <v>1386540724.8900001</v>
      </c>
      <c r="H490" s="980"/>
      <c r="I490" s="980"/>
    </row>
    <row r="491" spans="1:9" s="981" customFormat="1">
      <c r="A491" s="977">
        <v>1.3</v>
      </c>
      <c r="B491" s="982" t="s">
        <v>2140</v>
      </c>
      <c r="C491" s="982" t="s">
        <v>2139</v>
      </c>
      <c r="D491" s="983">
        <v>1384557130.8900001</v>
      </c>
      <c r="E491" s="983">
        <v>1983594</v>
      </c>
      <c r="F491" s="983">
        <v>0</v>
      </c>
      <c r="G491" s="983">
        <v>1386540724.8900001</v>
      </c>
      <c r="H491" s="980"/>
      <c r="I491" s="980"/>
    </row>
    <row r="492" spans="1:9" s="981" customFormat="1">
      <c r="A492" s="977">
        <v>1.3</v>
      </c>
      <c r="B492" s="982" t="s">
        <v>2141</v>
      </c>
      <c r="C492" s="982" t="s">
        <v>2139</v>
      </c>
      <c r="D492" s="983">
        <v>1384557130.8900001</v>
      </c>
      <c r="E492" s="983">
        <v>1983594</v>
      </c>
      <c r="F492" s="983">
        <v>0</v>
      </c>
      <c r="G492" s="983">
        <v>1386540724.8900001</v>
      </c>
      <c r="H492" s="980"/>
      <c r="I492" s="980"/>
    </row>
    <row r="493" spans="1:9" s="981" customFormat="1">
      <c r="A493" s="977">
        <v>1.3</v>
      </c>
      <c r="B493" s="982" t="s">
        <v>2142</v>
      </c>
      <c r="C493" s="982" t="s">
        <v>2139</v>
      </c>
      <c r="D493" s="983">
        <v>1384557130.8900001</v>
      </c>
      <c r="E493" s="983">
        <v>1983594</v>
      </c>
      <c r="F493" s="983">
        <v>0</v>
      </c>
      <c r="G493" s="983">
        <v>1386540724.8900001</v>
      </c>
      <c r="H493" s="980"/>
      <c r="I493" s="980"/>
    </row>
    <row r="494" spans="1:9" s="981" customFormat="1">
      <c r="A494" s="977">
        <v>1.3</v>
      </c>
      <c r="B494" s="982" t="s">
        <v>2144</v>
      </c>
      <c r="C494" s="982" t="s">
        <v>2145</v>
      </c>
      <c r="D494" s="983">
        <v>304507163.75</v>
      </c>
      <c r="E494" s="983">
        <v>113452468</v>
      </c>
      <c r="F494" s="983">
        <v>0</v>
      </c>
      <c r="G494" s="983">
        <v>417959631.75</v>
      </c>
      <c r="H494" s="980"/>
      <c r="I494" s="980"/>
    </row>
    <row r="495" spans="1:9" s="981" customFormat="1">
      <c r="A495" s="977">
        <v>1.3</v>
      </c>
      <c r="B495" s="982" t="s">
        <v>2146</v>
      </c>
      <c r="C495" s="982" t="s">
        <v>2145</v>
      </c>
      <c r="D495" s="983">
        <v>304507163.75</v>
      </c>
      <c r="E495" s="983">
        <v>113452468</v>
      </c>
      <c r="F495" s="983">
        <v>0</v>
      </c>
      <c r="G495" s="983">
        <v>417959631.75</v>
      </c>
      <c r="H495" s="980"/>
      <c r="I495" s="980"/>
    </row>
    <row r="496" spans="1:9" s="981" customFormat="1">
      <c r="A496" s="977">
        <v>1.3</v>
      </c>
      <c r="B496" s="982" t="s">
        <v>2147</v>
      </c>
      <c r="C496" s="982" t="s">
        <v>2145</v>
      </c>
      <c r="D496" s="983">
        <v>304507163.75</v>
      </c>
      <c r="E496" s="983">
        <v>113452468</v>
      </c>
      <c r="F496" s="983">
        <v>0</v>
      </c>
      <c r="G496" s="983">
        <v>417959631.75</v>
      </c>
      <c r="H496" s="980"/>
      <c r="I496" s="980"/>
    </row>
    <row r="497" spans="1:9" s="981" customFormat="1">
      <c r="A497" s="977">
        <v>1.3</v>
      </c>
      <c r="B497" s="982" t="s">
        <v>2148</v>
      </c>
      <c r="C497" s="982" t="s">
        <v>2145</v>
      </c>
      <c r="D497" s="983">
        <v>304507163.75</v>
      </c>
      <c r="E497" s="983">
        <v>113452468</v>
      </c>
      <c r="F497" s="983">
        <v>0</v>
      </c>
      <c r="G497" s="983">
        <v>417959631.75</v>
      </c>
      <c r="H497" s="980"/>
      <c r="I497" s="980"/>
    </row>
    <row r="498" spans="1:9" s="981" customFormat="1">
      <c r="A498" s="977">
        <v>1.3</v>
      </c>
      <c r="B498" s="982" t="s">
        <v>2150</v>
      </c>
      <c r="C498" s="982" t="s">
        <v>2151</v>
      </c>
      <c r="D498" s="983">
        <v>10465048.15</v>
      </c>
      <c r="E498" s="983">
        <v>4144697.75</v>
      </c>
      <c r="F498" s="983">
        <v>0</v>
      </c>
      <c r="G498" s="983">
        <v>14609745.9</v>
      </c>
      <c r="H498" s="980"/>
      <c r="I498" s="980"/>
    </row>
    <row r="499" spans="1:9" s="981" customFormat="1">
      <c r="A499" s="977">
        <v>1.3</v>
      </c>
      <c r="B499" s="982" t="s">
        <v>2152</v>
      </c>
      <c r="C499" s="982" t="s">
        <v>2151</v>
      </c>
      <c r="D499" s="983">
        <v>10465048.15</v>
      </c>
      <c r="E499" s="983">
        <v>4144697.75</v>
      </c>
      <c r="F499" s="983">
        <v>0</v>
      </c>
      <c r="G499" s="983">
        <v>14609745.9</v>
      </c>
      <c r="H499" s="980"/>
      <c r="I499" s="980"/>
    </row>
    <row r="500" spans="1:9" s="981" customFormat="1">
      <c r="A500" s="977">
        <v>1.3</v>
      </c>
      <c r="B500" s="982" t="s">
        <v>2153</v>
      </c>
      <c r="C500" s="982" t="s">
        <v>2151</v>
      </c>
      <c r="D500" s="983">
        <v>10465048.15</v>
      </c>
      <c r="E500" s="983">
        <v>4144697.75</v>
      </c>
      <c r="F500" s="983">
        <v>0</v>
      </c>
      <c r="G500" s="983">
        <v>14609745.9</v>
      </c>
      <c r="H500" s="980"/>
      <c r="I500" s="980"/>
    </row>
    <row r="501" spans="1:9" s="981" customFormat="1">
      <c r="A501" s="977">
        <v>1.3</v>
      </c>
      <c r="B501" s="982" t="s">
        <v>2154</v>
      </c>
      <c r="C501" s="982" t="s">
        <v>2151</v>
      </c>
      <c r="D501" s="983">
        <v>10465048.15</v>
      </c>
      <c r="E501" s="983">
        <v>4144697.75</v>
      </c>
      <c r="F501" s="983">
        <v>0</v>
      </c>
      <c r="G501" s="983">
        <v>14609745.9</v>
      </c>
      <c r="H501" s="980"/>
      <c r="I501" s="980"/>
    </row>
    <row r="502" spans="1:9" s="981" customFormat="1">
      <c r="A502" s="977">
        <v>1.3</v>
      </c>
      <c r="B502" s="982" t="s">
        <v>2156</v>
      </c>
      <c r="C502" s="982" t="s">
        <v>2157</v>
      </c>
      <c r="D502" s="983">
        <v>63083564.640000001</v>
      </c>
      <c r="E502" s="983">
        <v>11822061.5</v>
      </c>
      <c r="F502" s="983">
        <v>0</v>
      </c>
      <c r="G502" s="983">
        <v>74905626.140000001</v>
      </c>
      <c r="H502" s="980"/>
      <c r="I502" s="980"/>
    </row>
    <row r="503" spans="1:9" s="981" customFormat="1">
      <c r="A503" s="977">
        <v>1.3</v>
      </c>
      <c r="B503" s="982" t="s">
        <v>2158</v>
      </c>
      <c r="C503" s="982" t="s">
        <v>2157</v>
      </c>
      <c r="D503" s="983">
        <v>63083564.640000001</v>
      </c>
      <c r="E503" s="983">
        <v>11822061.5</v>
      </c>
      <c r="F503" s="983">
        <v>0</v>
      </c>
      <c r="G503" s="983">
        <v>74905626.140000001</v>
      </c>
      <c r="H503" s="980"/>
      <c r="I503" s="980"/>
    </row>
    <row r="504" spans="1:9" s="981" customFormat="1">
      <c r="A504" s="977">
        <v>1.3</v>
      </c>
      <c r="B504" s="982" t="s">
        <v>2159</v>
      </c>
      <c r="C504" s="982" t="s">
        <v>2157</v>
      </c>
      <c r="D504" s="983">
        <v>63083564.640000001</v>
      </c>
      <c r="E504" s="983">
        <v>11822061.5</v>
      </c>
      <c r="F504" s="983">
        <v>0</v>
      </c>
      <c r="G504" s="983">
        <v>74905626.140000001</v>
      </c>
      <c r="H504" s="980"/>
      <c r="I504" s="980"/>
    </row>
    <row r="505" spans="1:9" s="981" customFormat="1">
      <c r="A505" s="977">
        <v>1.3</v>
      </c>
      <c r="B505" s="982" t="s">
        <v>2160</v>
      </c>
      <c r="C505" s="982" t="s">
        <v>2157</v>
      </c>
      <c r="D505" s="983">
        <v>63083564.640000001</v>
      </c>
      <c r="E505" s="983">
        <v>11822061.5</v>
      </c>
      <c r="F505" s="983">
        <v>0</v>
      </c>
      <c r="G505" s="983">
        <v>74905626.140000001</v>
      </c>
      <c r="H505" s="980"/>
      <c r="I505" s="980"/>
    </row>
    <row r="506" spans="1:9" s="981" customFormat="1">
      <c r="A506" s="977">
        <v>1.3</v>
      </c>
      <c r="B506" s="982" t="s">
        <v>2162</v>
      </c>
      <c r="C506" s="982" t="s">
        <v>2163</v>
      </c>
      <c r="D506" s="983">
        <v>43476791.100000001</v>
      </c>
      <c r="E506" s="983">
        <v>9018557.9600000009</v>
      </c>
      <c r="F506" s="983">
        <v>0</v>
      </c>
      <c r="G506" s="983">
        <v>52495349.060000002</v>
      </c>
      <c r="H506" s="980"/>
      <c r="I506" s="980"/>
    </row>
    <row r="507" spans="1:9" s="981" customFormat="1">
      <c r="A507" s="977">
        <v>1.3</v>
      </c>
      <c r="B507" s="982" t="s">
        <v>2164</v>
      </c>
      <c r="C507" s="982" t="s">
        <v>2163</v>
      </c>
      <c r="D507" s="983">
        <v>43476791.100000001</v>
      </c>
      <c r="E507" s="983">
        <v>9018557.9600000009</v>
      </c>
      <c r="F507" s="983">
        <v>0</v>
      </c>
      <c r="G507" s="983">
        <v>52495349.060000002</v>
      </c>
      <c r="H507" s="980"/>
      <c r="I507" s="980"/>
    </row>
    <row r="508" spans="1:9" s="981" customFormat="1">
      <c r="A508" s="977">
        <v>1.3</v>
      </c>
      <c r="B508" s="982" t="s">
        <v>2165</v>
      </c>
      <c r="C508" s="982" t="s">
        <v>2163</v>
      </c>
      <c r="D508" s="983">
        <v>43476791.100000001</v>
      </c>
      <c r="E508" s="983">
        <v>9018557.9600000009</v>
      </c>
      <c r="F508" s="983">
        <v>0</v>
      </c>
      <c r="G508" s="983">
        <v>52495349.060000002</v>
      </c>
      <c r="H508" s="980"/>
      <c r="I508" s="980"/>
    </row>
    <row r="509" spans="1:9" s="981" customFormat="1">
      <c r="A509" s="977">
        <v>1.3</v>
      </c>
      <c r="B509" s="982" t="s">
        <v>2166</v>
      </c>
      <c r="C509" s="982" t="s">
        <v>2163</v>
      </c>
      <c r="D509" s="983">
        <v>43476791.100000001</v>
      </c>
      <c r="E509" s="983">
        <v>9018557.9600000009</v>
      </c>
      <c r="F509" s="983">
        <v>0</v>
      </c>
      <c r="G509" s="983">
        <v>52495349.060000002</v>
      </c>
      <c r="H509" s="980"/>
      <c r="I509" s="980"/>
    </row>
    <row r="510" spans="1:9" s="981" customFormat="1">
      <c r="A510" s="977">
        <v>1.3</v>
      </c>
      <c r="B510" s="982" t="s">
        <v>2168</v>
      </c>
      <c r="C510" s="982" t="s">
        <v>2169</v>
      </c>
      <c r="D510" s="983">
        <v>1027197608.09</v>
      </c>
      <c r="E510" s="983">
        <v>132417282.84999999</v>
      </c>
      <c r="F510" s="983">
        <v>1297500</v>
      </c>
      <c r="G510" s="983">
        <v>1158317390.9400001</v>
      </c>
      <c r="H510" s="980"/>
      <c r="I510" s="980"/>
    </row>
    <row r="511" spans="1:9" s="981" customFormat="1">
      <c r="A511" s="977">
        <v>1.3</v>
      </c>
      <c r="B511" s="982" t="s">
        <v>2170</v>
      </c>
      <c r="C511" s="982" t="s">
        <v>2171</v>
      </c>
      <c r="D511" s="983">
        <v>97679871.069999993</v>
      </c>
      <c r="E511" s="983">
        <v>41760728.810000002</v>
      </c>
      <c r="F511" s="983">
        <v>0</v>
      </c>
      <c r="G511" s="983">
        <v>139440599.88</v>
      </c>
      <c r="H511" s="980"/>
      <c r="I511" s="980"/>
    </row>
    <row r="512" spans="1:9" s="981" customFormat="1">
      <c r="A512" s="977">
        <v>1.3</v>
      </c>
      <c r="B512" s="982" t="s">
        <v>2172</v>
      </c>
      <c r="C512" s="982" t="s">
        <v>2171</v>
      </c>
      <c r="D512" s="983">
        <v>97679871.069999993</v>
      </c>
      <c r="E512" s="983">
        <v>41760728.810000002</v>
      </c>
      <c r="F512" s="983">
        <v>0</v>
      </c>
      <c r="G512" s="983">
        <v>139440599.88</v>
      </c>
      <c r="H512" s="980"/>
      <c r="I512" s="980"/>
    </row>
    <row r="513" spans="1:9" s="981" customFormat="1">
      <c r="A513" s="977">
        <v>1.3</v>
      </c>
      <c r="B513" s="982" t="s">
        <v>2173</v>
      </c>
      <c r="C513" s="982" t="s">
        <v>2171</v>
      </c>
      <c r="D513" s="983">
        <v>97679871.069999993</v>
      </c>
      <c r="E513" s="983">
        <v>41760728.810000002</v>
      </c>
      <c r="F513" s="983">
        <v>0</v>
      </c>
      <c r="G513" s="983">
        <v>139440599.88</v>
      </c>
      <c r="H513" s="980"/>
      <c r="I513" s="980"/>
    </row>
    <row r="514" spans="1:9" s="981" customFormat="1">
      <c r="A514" s="977">
        <v>1.3</v>
      </c>
      <c r="B514" s="982" t="s">
        <v>2174</v>
      </c>
      <c r="C514" s="982" t="s">
        <v>2171</v>
      </c>
      <c r="D514" s="983">
        <v>97679871.069999993</v>
      </c>
      <c r="E514" s="983">
        <v>41760728.810000002</v>
      </c>
      <c r="F514" s="983">
        <v>0</v>
      </c>
      <c r="G514" s="983">
        <v>139440599.88</v>
      </c>
      <c r="H514" s="980"/>
      <c r="I514" s="980"/>
    </row>
    <row r="515" spans="1:9" s="981" customFormat="1">
      <c r="A515" s="977">
        <v>1.3</v>
      </c>
      <c r="B515" s="982" t="s">
        <v>2177</v>
      </c>
      <c r="C515" s="982" t="s">
        <v>2178</v>
      </c>
      <c r="D515" s="983">
        <v>332106345.68000001</v>
      </c>
      <c r="E515" s="983">
        <v>86379816.75</v>
      </c>
      <c r="F515" s="983">
        <v>0</v>
      </c>
      <c r="G515" s="983">
        <v>418486162.43000001</v>
      </c>
      <c r="H515" s="980"/>
      <c r="I515" s="980"/>
    </row>
    <row r="516" spans="1:9" s="981" customFormat="1">
      <c r="A516" s="977">
        <v>1.3</v>
      </c>
      <c r="B516" s="982" t="s">
        <v>2179</v>
      </c>
      <c r="C516" s="982" t="s">
        <v>2178</v>
      </c>
      <c r="D516" s="983">
        <v>332106345.68000001</v>
      </c>
      <c r="E516" s="983">
        <v>86379816.75</v>
      </c>
      <c r="F516" s="983">
        <v>0</v>
      </c>
      <c r="G516" s="983">
        <v>418486162.43000001</v>
      </c>
      <c r="H516" s="980"/>
      <c r="I516" s="980"/>
    </row>
    <row r="517" spans="1:9" s="981" customFormat="1">
      <c r="A517" s="977">
        <v>1.3</v>
      </c>
      <c r="B517" s="982" t="s">
        <v>2180</v>
      </c>
      <c r="C517" s="982" t="s">
        <v>2178</v>
      </c>
      <c r="D517" s="983">
        <v>332106345.68000001</v>
      </c>
      <c r="E517" s="983">
        <v>86379816.75</v>
      </c>
      <c r="F517" s="983">
        <v>0</v>
      </c>
      <c r="G517" s="983">
        <v>418486162.43000001</v>
      </c>
      <c r="H517" s="980"/>
      <c r="I517" s="980"/>
    </row>
    <row r="518" spans="1:9" s="981" customFormat="1">
      <c r="A518" s="977">
        <v>1.3</v>
      </c>
      <c r="B518" s="982" t="s">
        <v>2181</v>
      </c>
      <c r="C518" s="982" t="s">
        <v>2178</v>
      </c>
      <c r="D518" s="983">
        <v>332106345.68000001</v>
      </c>
      <c r="E518" s="983">
        <v>86379816.75</v>
      </c>
      <c r="F518" s="983">
        <v>0</v>
      </c>
      <c r="G518" s="983">
        <v>418486162.43000001</v>
      </c>
      <c r="H518" s="980"/>
      <c r="I518" s="980"/>
    </row>
    <row r="519" spans="1:9" s="981" customFormat="1">
      <c r="A519" s="977">
        <v>1.3</v>
      </c>
      <c r="B519" s="982" t="s">
        <v>2184</v>
      </c>
      <c r="C519" s="982" t="s">
        <v>2185</v>
      </c>
      <c r="D519" s="983">
        <v>16580157.119999999</v>
      </c>
      <c r="E519" s="983">
        <v>0</v>
      </c>
      <c r="F519" s="983">
        <v>0</v>
      </c>
      <c r="G519" s="983">
        <v>16580157.119999999</v>
      </c>
      <c r="H519" s="980"/>
      <c r="I519" s="980"/>
    </row>
    <row r="520" spans="1:9" s="981" customFormat="1">
      <c r="A520" s="977">
        <v>1.3</v>
      </c>
      <c r="B520" s="982" t="s">
        <v>2186</v>
      </c>
      <c r="C520" s="982" t="s">
        <v>2185</v>
      </c>
      <c r="D520" s="983">
        <v>16580157.119999999</v>
      </c>
      <c r="E520" s="983">
        <v>0</v>
      </c>
      <c r="F520" s="983">
        <v>0</v>
      </c>
      <c r="G520" s="983">
        <v>16580157.119999999</v>
      </c>
      <c r="H520" s="980"/>
      <c r="I520" s="980"/>
    </row>
    <row r="521" spans="1:9" s="981" customFormat="1">
      <c r="A521" s="977">
        <v>1.3</v>
      </c>
      <c r="B521" s="982" t="s">
        <v>2187</v>
      </c>
      <c r="C521" s="982" t="s">
        <v>2185</v>
      </c>
      <c r="D521" s="983">
        <v>16580157.119999999</v>
      </c>
      <c r="E521" s="983">
        <v>0</v>
      </c>
      <c r="F521" s="983">
        <v>0</v>
      </c>
      <c r="G521" s="983">
        <v>16580157.119999999</v>
      </c>
      <c r="H521" s="980"/>
      <c r="I521" s="980"/>
    </row>
    <row r="522" spans="1:9" s="981" customFormat="1">
      <c r="A522" s="977">
        <v>1.3</v>
      </c>
      <c r="B522" s="982" t="s">
        <v>2188</v>
      </c>
      <c r="C522" s="982" t="s">
        <v>2185</v>
      </c>
      <c r="D522" s="983">
        <v>16580157.119999999</v>
      </c>
      <c r="E522" s="983">
        <v>0</v>
      </c>
      <c r="F522" s="983">
        <v>0</v>
      </c>
      <c r="G522" s="983">
        <v>16580157.119999999</v>
      </c>
      <c r="H522" s="980"/>
      <c r="I522" s="980"/>
    </row>
    <row r="523" spans="1:9" s="981" customFormat="1">
      <c r="A523" s="977">
        <v>1.3</v>
      </c>
      <c r="B523" s="982" t="s">
        <v>2191</v>
      </c>
      <c r="C523" s="982" t="s">
        <v>2192</v>
      </c>
      <c r="D523" s="983">
        <v>553016829.36000001</v>
      </c>
      <c r="E523" s="983">
        <v>1349668.75</v>
      </c>
      <c r="F523" s="983">
        <v>0</v>
      </c>
      <c r="G523" s="983">
        <v>554366498.11000001</v>
      </c>
      <c r="H523" s="980"/>
      <c r="I523" s="980"/>
    </row>
    <row r="524" spans="1:9" s="981" customFormat="1">
      <c r="A524" s="977">
        <v>1.3</v>
      </c>
      <c r="B524" s="982" t="s">
        <v>2193</v>
      </c>
      <c r="C524" s="982" t="s">
        <v>2192</v>
      </c>
      <c r="D524" s="983">
        <v>553016829.36000001</v>
      </c>
      <c r="E524" s="983">
        <v>1349668.75</v>
      </c>
      <c r="F524" s="983">
        <v>0</v>
      </c>
      <c r="G524" s="983">
        <v>554366498.11000001</v>
      </c>
      <c r="H524" s="980"/>
      <c r="I524" s="980"/>
    </row>
    <row r="525" spans="1:9" s="981" customFormat="1">
      <c r="A525" s="977">
        <v>1.3</v>
      </c>
      <c r="B525" s="982" t="s">
        <v>2194</v>
      </c>
      <c r="C525" s="982" t="s">
        <v>2192</v>
      </c>
      <c r="D525" s="983">
        <v>553016829.36000001</v>
      </c>
      <c r="E525" s="983">
        <v>1349668.75</v>
      </c>
      <c r="F525" s="983">
        <v>0</v>
      </c>
      <c r="G525" s="983">
        <v>554366498.11000001</v>
      </c>
      <c r="H525" s="980"/>
      <c r="I525" s="980"/>
    </row>
    <row r="526" spans="1:9" s="981" customFormat="1">
      <c r="A526" s="977">
        <v>1.3</v>
      </c>
      <c r="B526" s="982" t="s">
        <v>2195</v>
      </c>
      <c r="C526" s="982" t="s">
        <v>2192</v>
      </c>
      <c r="D526" s="983">
        <v>553016829.36000001</v>
      </c>
      <c r="E526" s="983">
        <v>1349668.75</v>
      </c>
      <c r="F526" s="983">
        <v>0</v>
      </c>
      <c r="G526" s="983">
        <v>554366498.11000001</v>
      </c>
      <c r="H526" s="980"/>
      <c r="I526" s="980"/>
    </row>
    <row r="527" spans="1:9" s="981" customFormat="1">
      <c r="A527" s="977">
        <v>1.3</v>
      </c>
      <c r="B527" s="982" t="s">
        <v>2198</v>
      </c>
      <c r="C527" s="982" t="s">
        <v>2199</v>
      </c>
      <c r="D527" s="983">
        <v>27814404.859999999</v>
      </c>
      <c r="E527" s="983">
        <v>2927068.54</v>
      </c>
      <c r="F527" s="983">
        <v>1297500</v>
      </c>
      <c r="G527" s="983">
        <v>29443973.399999999</v>
      </c>
      <c r="H527" s="980"/>
      <c r="I527" s="980"/>
    </row>
    <row r="528" spans="1:9" s="981" customFormat="1">
      <c r="A528" s="977">
        <v>1.3</v>
      </c>
      <c r="B528" s="982" t="s">
        <v>2200</v>
      </c>
      <c r="C528" s="982" t="s">
        <v>2199</v>
      </c>
      <c r="D528" s="983">
        <v>27814404.859999999</v>
      </c>
      <c r="E528" s="983">
        <v>2927068.54</v>
      </c>
      <c r="F528" s="983">
        <v>1297500</v>
      </c>
      <c r="G528" s="983">
        <v>29443973.399999999</v>
      </c>
      <c r="H528" s="980"/>
      <c r="I528" s="980"/>
    </row>
    <row r="529" spans="1:9" s="981" customFormat="1">
      <c r="A529" s="977">
        <v>1.3</v>
      </c>
      <c r="B529" s="982" t="s">
        <v>2201</v>
      </c>
      <c r="C529" s="982" t="s">
        <v>2199</v>
      </c>
      <c r="D529" s="983">
        <v>27814404.859999999</v>
      </c>
      <c r="E529" s="983">
        <v>2927068.54</v>
      </c>
      <c r="F529" s="983">
        <v>1297500</v>
      </c>
      <c r="G529" s="983">
        <v>29443973.399999999</v>
      </c>
      <c r="H529" s="980"/>
      <c r="I529" s="980"/>
    </row>
    <row r="530" spans="1:9" s="981" customFormat="1">
      <c r="A530" s="977">
        <v>1.3</v>
      </c>
      <c r="B530" s="982" t="s">
        <v>2202</v>
      </c>
      <c r="C530" s="982" t="s">
        <v>2199</v>
      </c>
      <c r="D530" s="983">
        <v>27814404.859999999</v>
      </c>
      <c r="E530" s="983">
        <v>2927068.54</v>
      </c>
      <c r="F530" s="983">
        <v>1297500</v>
      </c>
      <c r="G530" s="983">
        <v>29443973.399999999</v>
      </c>
      <c r="H530" s="980"/>
      <c r="I530" s="980"/>
    </row>
    <row r="531" spans="1:9" s="981" customFormat="1">
      <c r="A531" s="977">
        <v>1.3</v>
      </c>
      <c r="B531" s="982" t="s">
        <v>2204</v>
      </c>
      <c r="C531" s="982" t="s">
        <v>2205</v>
      </c>
      <c r="D531" s="983">
        <v>62098912.609999999</v>
      </c>
      <c r="E531" s="983">
        <v>23474900.120000001</v>
      </c>
      <c r="F531" s="983">
        <v>1438615.1</v>
      </c>
      <c r="G531" s="983">
        <v>84135197.629999995</v>
      </c>
      <c r="H531" s="980"/>
      <c r="I531" s="980"/>
    </row>
    <row r="532" spans="1:9" s="981" customFormat="1">
      <c r="A532" s="977">
        <v>1.3</v>
      </c>
      <c r="B532" s="982" t="s">
        <v>2206</v>
      </c>
      <c r="C532" s="982" t="s">
        <v>2207</v>
      </c>
      <c r="D532" s="983">
        <v>10657587.380000001</v>
      </c>
      <c r="E532" s="983">
        <v>4211906.0199999996</v>
      </c>
      <c r="F532" s="983">
        <v>449367</v>
      </c>
      <c r="G532" s="983">
        <v>14420126.4</v>
      </c>
      <c r="H532" s="980"/>
      <c r="I532" s="980"/>
    </row>
    <row r="533" spans="1:9" s="981" customFormat="1">
      <c r="A533" s="977">
        <v>1.3</v>
      </c>
      <c r="B533" s="982" t="s">
        <v>2208</v>
      </c>
      <c r="C533" s="982" t="s">
        <v>2207</v>
      </c>
      <c r="D533" s="983">
        <v>10657587.380000001</v>
      </c>
      <c r="E533" s="983">
        <v>4211906.0199999996</v>
      </c>
      <c r="F533" s="983">
        <v>449367</v>
      </c>
      <c r="G533" s="983">
        <v>14420126.4</v>
      </c>
      <c r="H533" s="980"/>
      <c r="I533" s="980"/>
    </row>
    <row r="534" spans="1:9" s="981" customFormat="1">
      <c r="A534" s="977">
        <v>1.3</v>
      </c>
      <c r="B534" s="982" t="s">
        <v>2209</v>
      </c>
      <c r="C534" s="982" t="s">
        <v>2207</v>
      </c>
      <c r="D534" s="983">
        <v>10657587.380000001</v>
      </c>
      <c r="E534" s="983">
        <v>4211906.0199999996</v>
      </c>
      <c r="F534" s="983">
        <v>449367</v>
      </c>
      <c r="G534" s="983">
        <v>14420126.4</v>
      </c>
      <c r="H534" s="980"/>
      <c r="I534" s="980"/>
    </row>
    <row r="535" spans="1:9" s="981" customFormat="1">
      <c r="A535" s="977">
        <v>1.3</v>
      </c>
      <c r="B535" s="982" t="s">
        <v>2210</v>
      </c>
      <c r="C535" s="982" t="s">
        <v>2207</v>
      </c>
      <c r="D535" s="983">
        <v>10657587.380000001</v>
      </c>
      <c r="E535" s="983">
        <v>4211906.0199999996</v>
      </c>
      <c r="F535" s="983">
        <v>449367</v>
      </c>
      <c r="G535" s="983">
        <v>14420126.4</v>
      </c>
      <c r="H535" s="980"/>
      <c r="I535" s="980"/>
    </row>
    <row r="536" spans="1:9" s="981" customFormat="1">
      <c r="A536" s="977">
        <v>1.3</v>
      </c>
      <c r="B536" s="982" t="s">
        <v>2212</v>
      </c>
      <c r="C536" s="982" t="s">
        <v>2213</v>
      </c>
      <c r="D536" s="983">
        <v>40398834.289999999</v>
      </c>
      <c r="E536" s="983">
        <v>14122478.1</v>
      </c>
      <c r="F536" s="983">
        <v>461858.1</v>
      </c>
      <c r="G536" s="983">
        <v>54059454.289999999</v>
      </c>
      <c r="H536" s="980"/>
      <c r="I536" s="980"/>
    </row>
    <row r="537" spans="1:9" s="981" customFormat="1">
      <c r="A537" s="977">
        <v>1.3</v>
      </c>
      <c r="B537" s="982" t="s">
        <v>2214</v>
      </c>
      <c r="C537" s="982" t="s">
        <v>2213</v>
      </c>
      <c r="D537" s="983">
        <v>40398834.289999999</v>
      </c>
      <c r="E537" s="983">
        <v>14122478.1</v>
      </c>
      <c r="F537" s="983">
        <v>461858.1</v>
      </c>
      <c r="G537" s="983">
        <v>54059454.289999999</v>
      </c>
      <c r="H537" s="980"/>
      <c r="I537" s="980"/>
    </row>
    <row r="538" spans="1:9" s="981" customFormat="1">
      <c r="A538" s="977">
        <v>1.3</v>
      </c>
      <c r="B538" s="982" t="s">
        <v>2215</v>
      </c>
      <c r="C538" s="982" t="s">
        <v>2213</v>
      </c>
      <c r="D538" s="983">
        <v>40398834.289999999</v>
      </c>
      <c r="E538" s="983">
        <v>14122478.1</v>
      </c>
      <c r="F538" s="983">
        <v>461858.1</v>
      </c>
      <c r="G538" s="983">
        <v>54059454.289999999</v>
      </c>
      <c r="H538" s="980"/>
      <c r="I538" s="980"/>
    </row>
    <row r="539" spans="1:9" s="981" customFormat="1">
      <c r="A539" s="977">
        <v>1.3</v>
      </c>
      <c r="B539" s="982" t="s">
        <v>2216</v>
      </c>
      <c r="C539" s="982" t="s">
        <v>2213</v>
      </c>
      <c r="D539" s="983">
        <v>40398834.289999999</v>
      </c>
      <c r="E539" s="983">
        <v>14122478.1</v>
      </c>
      <c r="F539" s="983">
        <v>461858.1</v>
      </c>
      <c r="G539" s="983">
        <v>54059454.289999999</v>
      </c>
      <c r="H539" s="980"/>
      <c r="I539" s="980"/>
    </row>
    <row r="540" spans="1:9" s="981" customFormat="1">
      <c r="A540" s="977">
        <v>1.3</v>
      </c>
      <c r="B540" s="982" t="s">
        <v>2218</v>
      </c>
      <c r="C540" s="982" t="s">
        <v>2219</v>
      </c>
      <c r="D540" s="983">
        <v>9290987.5</v>
      </c>
      <c r="E540" s="983">
        <v>4530771</v>
      </c>
      <c r="F540" s="983">
        <v>527390</v>
      </c>
      <c r="G540" s="983">
        <v>13294368.5</v>
      </c>
      <c r="H540" s="980"/>
      <c r="I540" s="980"/>
    </row>
    <row r="541" spans="1:9" s="981" customFormat="1">
      <c r="A541" s="977">
        <v>1.3</v>
      </c>
      <c r="B541" s="982" t="s">
        <v>2220</v>
      </c>
      <c r="C541" s="982" t="s">
        <v>2219</v>
      </c>
      <c r="D541" s="983">
        <v>9290987.5</v>
      </c>
      <c r="E541" s="983">
        <v>4530771</v>
      </c>
      <c r="F541" s="983">
        <v>527390</v>
      </c>
      <c r="G541" s="983">
        <v>13294368.5</v>
      </c>
      <c r="H541" s="980"/>
      <c r="I541" s="980"/>
    </row>
    <row r="542" spans="1:9" s="981" customFormat="1">
      <c r="A542" s="977">
        <v>1.3</v>
      </c>
      <c r="B542" s="982" t="s">
        <v>2221</v>
      </c>
      <c r="C542" s="982" t="s">
        <v>2219</v>
      </c>
      <c r="D542" s="983">
        <v>9290987.5</v>
      </c>
      <c r="E542" s="983">
        <v>4530771</v>
      </c>
      <c r="F542" s="983">
        <v>527390</v>
      </c>
      <c r="G542" s="983">
        <v>13294368.5</v>
      </c>
      <c r="H542" s="980"/>
      <c r="I542" s="980"/>
    </row>
    <row r="543" spans="1:9" s="981" customFormat="1">
      <c r="A543" s="977">
        <v>1.3</v>
      </c>
      <c r="B543" s="982" t="s">
        <v>2222</v>
      </c>
      <c r="C543" s="982" t="s">
        <v>2219</v>
      </c>
      <c r="D543" s="983">
        <v>9290987.5</v>
      </c>
      <c r="E543" s="983">
        <v>4530771</v>
      </c>
      <c r="F543" s="983">
        <v>527390</v>
      </c>
      <c r="G543" s="983">
        <v>13294368.5</v>
      </c>
      <c r="H543" s="980"/>
      <c r="I543" s="980"/>
    </row>
    <row r="544" spans="1:9" s="981" customFormat="1">
      <c r="A544" s="977">
        <v>1.3</v>
      </c>
      <c r="B544" s="982" t="s">
        <v>2224</v>
      </c>
      <c r="C544" s="982" t="s">
        <v>2225</v>
      </c>
      <c r="D544" s="983">
        <v>57967.040000000001</v>
      </c>
      <c r="E544" s="983">
        <v>60815</v>
      </c>
      <c r="F544" s="983">
        <v>0</v>
      </c>
      <c r="G544" s="983">
        <v>118782.04</v>
      </c>
      <c r="H544" s="980"/>
      <c r="I544" s="980"/>
    </row>
    <row r="545" spans="1:9" s="981" customFormat="1">
      <c r="A545" s="977">
        <v>1.3</v>
      </c>
      <c r="B545" s="982" t="s">
        <v>2226</v>
      </c>
      <c r="C545" s="982" t="s">
        <v>2225</v>
      </c>
      <c r="D545" s="983">
        <v>57967.040000000001</v>
      </c>
      <c r="E545" s="983">
        <v>60815</v>
      </c>
      <c r="F545" s="983">
        <v>0</v>
      </c>
      <c r="G545" s="983">
        <v>118782.04</v>
      </c>
      <c r="H545" s="980"/>
      <c r="I545" s="980"/>
    </row>
    <row r="546" spans="1:9" s="981" customFormat="1">
      <c r="A546" s="977">
        <v>1.3</v>
      </c>
      <c r="B546" s="982" t="s">
        <v>2227</v>
      </c>
      <c r="C546" s="982" t="s">
        <v>2225</v>
      </c>
      <c r="D546" s="983">
        <v>57967.040000000001</v>
      </c>
      <c r="E546" s="983">
        <v>60815</v>
      </c>
      <c r="F546" s="983">
        <v>0</v>
      </c>
      <c r="G546" s="983">
        <v>118782.04</v>
      </c>
      <c r="H546" s="980"/>
      <c r="I546" s="980"/>
    </row>
    <row r="547" spans="1:9" s="981" customFormat="1">
      <c r="A547" s="977">
        <v>1.3</v>
      </c>
      <c r="B547" s="982" t="s">
        <v>2228</v>
      </c>
      <c r="C547" s="982" t="s">
        <v>2225</v>
      </c>
      <c r="D547" s="983">
        <v>57967.040000000001</v>
      </c>
      <c r="E547" s="983">
        <v>60815</v>
      </c>
      <c r="F547" s="983">
        <v>0</v>
      </c>
      <c r="G547" s="983">
        <v>118782.04</v>
      </c>
      <c r="H547" s="980"/>
      <c r="I547" s="980"/>
    </row>
    <row r="548" spans="1:9" s="981" customFormat="1">
      <c r="A548" s="977">
        <v>1.3</v>
      </c>
      <c r="B548" s="982" t="s">
        <v>2230</v>
      </c>
      <c r="C548" s="982" t="s">
        <v>2231</v>
      </c>
      <c r="D548" s="983">
        <v>1693536.4</v>
      </c>
      <c r="E548" s="983">
        <v>548930</v>
      </c>
      <c r="F548" s="983">
        <v>0</v>
      </c>
      <c r="G548" s="983">
        <v>2242466.4</v>
      </c>
      <c r="H548" s="980"/>
      <c r="I548" s="980"/>
    </row>
    <row r="549" spans="1:9" s="981" customFormat="1">
      <c r="A549" s="977">
        <v>1.3</v>
      </c>
      <c r="B549" s="982" t="s">
        <v>2232</v>
      </c>
      <c r="C549" s="982" t="s">
        <v>2231</v>
      </c>
      <c r="D549" s="983">
        <v>1693536.4</v>
      </c>
      <c r="E549" s="983">
        <v>548930</v>
      </c>
      <c r="F549" s="983">
        <v>0</v>
      </c>
      <c r="G549" s="983">
        <v>2242466.4</v>
      </c>
      <c r="H549" s="980"/>
      <c r="I549" s="980"/>
    </row>
    <row r="550" spans="1:9" s="981" customFormat="1">
      <c r="A550" s="977">
        <v>1.3</v>
      </c>
      <c r="B550" s="982" t="s">
        <v>2233</v>
      </c>
      <c r="C550" s="982" t="s">
        <v>2231</v>
      </c>
      <c r="D550" s="983">
        <v>1693536.4</v>
      </c>
      <c r="E550" s="983">
        <v>548930</v>
      </c>
      <c r="F550" s="983">
        <v>0</v>
      </c>
      <c r="G550" s="983">
        <v>2242466.4</v>
      </c>
      <c r="H550" s="980"/>
      <c r="I550" s="980"/>
    </row>
    <row r="551" spans="1:9" s="981" customFormat="1">
      <c r="A551" s="977">
        <v>1.3</v>
      </c>
      <c r="B551" s="982" t="s">
        <v>2234</v>
      </c>
      <c r="C551" s="982" t="s">
        <v>2231</v>
      </c>
      <c r="D551" s="983">
        <v>1693536.4</v>
      </c>
      <c r="E551" s="983">
        <v>548930</v>
      </c>
      <c r="F551" s="983">
        <v>0</v>
      </c>
      <c r="G551" s="983">
        <v>2242466.4</v>
      </c>
      <c r="H551" s="980"/>
      <c r="I551" s="980"/>
    </row>
    <row r="552" spans="1:9" s="981" customFormat="1">
      <c r="A552" s="977">
        <v>1.3</v>
      </c>
      <c r="B552" s="982" t="s">
        <v>2237</v>
      </c>
      <c r="C552" s="982" t="s">
        <v>2238</v>
      </c>
      <c r="D552" s="983">
        <v>914713104.25</v>
      </c>
      <c r="E552" s="983">
        <v>468498112.19</v>
      </c>
      <c r="F552" s="983">
        <v>80825325.670000002</v>
      </c>
      <c r="G552" s="983">
        <v>1302385890.77</v>
      </c>
      <c r="H552" s="980"/>
      <c r="I552" s="980"/>
    </row>
    <row r="553" spans="1:9" s="981" customFormat="1">
      <c r="A553" s="977">
        <v>1.3</v>
      </c>
      <c r="B553" s="982" t="s">
        <v>2239</v>
      </c>
      <c r="C553" s="982" t="s">
        <v>1117</v>
      </c>
      <c r="D553" s="983">
        <v>49437165.07</v>
      </c>
      <c r="E553" s="983">
        <v>19727610.109999999</v>
      </c>
      <c r="F553" s="983">
        <v>821031.08</v>
      </c>
      <c r="G553" s="983">
        <v>68343744.099999994</v>
      </c>
      <c r="H553" s="980"/>
      <c r="I553" s="980"/>
    </row>
    <row r="554" spans="1:9" s="981" customFormat="1">
      <c r="A554" s="977">
        <v>1.3</v>
      </c>
      <c r="B554" s="982" t="s">
        <v>2240</v>
      </c>
      <c r="C554" s="982" t="s">
        <v>1117</v>
      </c>
      <c r="D554" s="983">
        <v>49437165.07</v>
      </c>
      <c r="E554" s="983">
        <v>19727610.109999999</v>
      </c>
      <c r="F554" s="983">
        <v>821031.08</v>
      </c>
      <c r="G554" s="983">
        <v>68343744.099999994</v>
      </c>
      <c r="H554" s="980"/>
      <c r="I554" s="980"/>
    </row>
    <row r="555" spans="1:9" s="981" customFormat="1">
      <c r="A555" s="977">
        <v>1.3</v>
      </c>
      <c r="B555" s="982" t="s">
        <v>2241</v>
      </c>
      <c r="C555" s="982" t="s">
        <v>1117</v>
      </c>
      <c r="D555" s="983">
        <v>49437165.07</v>
      </c>
      <c r="E555" s="983">
        <v>19727610.109999999</v>
      </c>
      <c r="F555" s="983">
        <v>821031.08</v>
      </c>
      <c r="G555" s="983">
        <v>68343744.099999994</v>
      </c>
      <c r="H555" s="980"/>
      <c r="I555" s="980"/>
    </row>
    <row r="556" spans="1:9" s="981" customFormat="1">
      <c r="A556" s="977">
        <v>1.3</v>
      </c>
      <c r="B556" s="982" t="s">
        <v>2242</v>
      </c>
      <c r="C556" s="982" t="s">
        <v>1117</v>
      </c>
      <c r="D556" s="983">
        <v>49437165.07</v>
      </c>
      <c r="E556" s="983">
        <v>19727610.109999999</v>
      </c>
      <c r="F556" s="983">
        <v>821031.08</v>
      </c>
      <c r="G556" s="983">
        <v>68343744.099999994</v>
      </c>
      <c r="H556" s="980"/>
      <c r="I556" s="980"/>
    </row>
    <row r="557" spans="1:9" s="981" customFormat="1">
      <c r="A557" s="977">
        <v>1.3</v>
      </c>
      <c r="B557" s="982" t="s">
        <v>2244</v>
      </c>
      <c r="C557" s="982" t="s">
        <v>2245</v>
      </c>
      <c r="D557" s="983">
        <v>1437424.24</v>
      </c>
      <c r="E557" s="983">
        <v>126141.55</v>
      </c>
      <c r="F557" s="983">
        <v>81141.5</v>
      </c>
      <c r="G557" s="983">
        <v>1482424.29</v>
      </c>
      <c r="H557" s="980"/>
      <c r="I557" s="980"/>
    </row>
    <row r="558" spans="1:9" s="981" customFormat="1">
      <c r="A558" s="977">
        <v>1.3</v>
      </c>
      <c r="B558" s="982" t="s">
        <v>2246</v>
      </c>
      <c r="C558" s="982" t="s">
        <v>2245</v>
      </c>
      <c r="D558" s="983">
        <v>1437424.24</v>
      </c>
      <c r="E558" s="983">
        <v>126141.55</v>
      </c>
      <c r="F558" s="983">
        <v>81141.5</v>
      </c>
      <c r="G558" s="983">
        <v>1482424.29</v>
      </c>
      <c r="H558" s="980"/>
      <c r="I558" s="980"/>
    </row>
    <row r="559" spans="1:9" s="981" customFormat="1">
      <c r="A559" s="977">
        <v>1.3</v>
      </c>
      <c r="B559" s="982" t="s">
        <v>2247</v>
      </c>
      <c r="C559" s="982" t="s">
        <v>2245</v>
      </c>
      <c r="D559" s="983">
        <v>1437424.24</v>
      </c>
      <c r="E559" s="983">
        <v>126141.55</v>
      </c>
      <c r="F559" s="983">
        <v>81141.5</v>
      </c>
      <c r="G559" s="983">
        <v>1482424.29</v>
      </c>
      <c r="H559" s="980"/>
      <c r="I559" s="980"/>
    </row>
    <row r="560" spans="1:9" s="981" customFormat="1">
      <c r="A560" s="977">
        <v>1.3</v>
      </c>
      <c r="B560" s="982" t="s">
        <v>2248</v>
      </c>
      <c r="C560" s="982" t="s">
        <v>2245</v>
      </c>
      <c r="D560" s="983">
        <v>1437424.24</v>
      </c>
      <c r="E560" s="983">
        <v>126141.55</v>
      </c>
      <c r="F560" s="983">
        <v>81141.5</v>
      </c>
      <c r="G560" s="983">
        <v>1482424.29</v>
      </c>
      <c r="H560" s="980"/>
      <c r="I560" s="980"/>
    </row>
    <row r="561" spans="1:9" s="981" customFormat="1">
      <c r="A561" s="977">
        <v>1.3</v>
      </c>
      <c r="B561" s="982" t="s">
        <v>2250</v>
      </c>
      <c r="C561" s="982" t="s">
        <v>2251</v>
      </c>
      <c r="D561" s="983">
        <v>9593328</v>
      </c>
      <c r="E561" s="983">
        <v>7172750</v>
      </c>
      <c r="F561" s="983">
        <v>0</v>
      </c>
      <c r="G561" s="983">
        <v>16766078</v>
      </c>
      <c r="H561" s="980"/>
      <c r="I561" s="980"/>
    </row>
    <row r="562" spans="1:9" s="981" customFormat="1">
      <c r="A562" s="977">
        <v>1.3</v>
      </c>
      <c r="B562" s="982" t="s">
        <v>2252</v>
      </c>
      <c r="C562" s="982" t="s">
        <v>2251</v>
      </c>
      <c r="D562" s="983">
        <v>9593328</v>
      </c>
      <c r="E562" s="983">
        <v>7172750</v>
      </c>
      <c r="F562" s="983">
        <v>0</v>
      </c>
      <c r="G562" s="983">
        <v>16766078</v>
      </c>
      <c r="H562" s="980"/>
      <c r="I562" s="980"/>
    </row>
    <row r="563" spans="1:9" s="981" customFormat="1">
      <c r="A563" s="977">
        <v>1.3</v>
      </c>
      <c r="B563" s="982" t="s">
        <v>2253</v>
      </c>
      <c r="C563" s="982" t="s">
        <v>2251</v>
      </c>
      <c r="D563" s="983">
        <v>9593328</v>
      </c>
      <c r="E563" s="983">
        <v>7172750</v>
      </c>
      <c r="F563" s="983">
        <v>0</v>
      </c>
      <c r="G563" s="983">
        <v>16766078</v>
      </c>
      <c r="H563" s="980"/>
      <c r="I563" s="980"/>
    </row>
    <row r="564" spans="1:9" s="981" customFormat="1">
      <c r="A564" s="977">
        <v>1.3</v>
      </c>
      <c r="B564" s="982" t="s">
        <v>2254</v>
      </c>
      <c r="C564" s="982" t="s">
        <v>2251</v>
      </c>
      <c r="D564" s="983">
        <v>9593328</v>
      </c>
      <c r="E564" s="983">
        <v>7172750</v>
      </c>
      <c r="F564" s="983">
        <v>0</v>
      </c>
      <c r="G564" s="983">
        <v>16766078</v>
      </c>
      <c r="H564" s="980"/>
      <c r="I564" s="980"/>
    </row>
    <row r="565" spans="1:9" s="981" customFormat="1">
      <c r="A565" s="977">
        <v>1.3</v>
      </c>
      <c r="B565" s="982" t="s">
        <v>2256</v>
      </c>
      <c r="C565" s="982" t="s">
        <v>2257</v>
      </c>
      <c r="D565" s="983">
        <v>3029792</v>
      </c>
      <c r="E565" s="983">
        <v>10752</v>
      </c>
      <c r="F565" s="983">
        <v>0</v>
      </c>
      <c r="G565" s="983">
        <v>3040544</v>
      </c>
      <c r="H565" s="980"/>
      <c r="I565" s="980"/>
    </row>
    <row r="566" spans="1:9" s="981" customFormat="1">
      <c r="A566" s="977">
        <v>1.3</v>
      </c>
      <c r="B566" s="982" t="s">
        <v>2258</v>
      </c>
      <c r="C566" s="982" t="s">
        <v>2257</v>
      </c>
      <c r="D566" s="983">
        <v>3029792</v>
      </c>
      <c r="E566" s="983">
        <v>10752</v>
      </c>
      <c r="F566" s="983">
        <v>0</v>
      </c>
      <c r="G566" s="983">
        <v>3040544</v>
      </c>
      <c r="H566" s="980"/>
      <c r="I566" s="980"/>
    </row>
    <row r="567" spans="1:9" s="981" customFormat="1">
      <c r="A567" s="977">
        <v>1.3</v>
      </c>
      <c r="B567" s="982" t="s">
        <v>2259</v>
      </c>
      <c r="C567" s="982" t="s">
        <v>2257</v>
      </c>
      <c r="D567" s="983">
        <v>3029792</v>
      </c>
      <c r="E567" s="983">
        <v>10752</v>
      </c>
      <c r="F567" s="983">
        <v>0</v>
      </c>
      <c r="G567" s="983">
        <v>3040544</v>
      </c>
      <c r="H567" s="980"/>
      <c r="I567" s="980"/>
    </row>
    <row r="568" spans="1:9" s="981" customFormat="1">
      <c r="A568" s="977">
        <v>1.3</v>
      </c>
      <c r="B568" s="982" t="s">
        <v>2260</v>
      </c>
      <c r="C568" s="982" t="s">
        <v>2257</v>
      </c>
      <c r="D568" s="983">
        <v>3029792</v>
      </c>
      <c r="E568" s="983">
        <v>10752</v>
      </c>
      <c r="F568" s="983">
        <v>0</v>
      </c>
      <c r="G568" s="983">
        <v>3040544</v>
      </c>
      <c r="H568" s="980"/>
      <c r="I568" s="980"/>
    </row>
    <row r="569" spans="1:9" s="981" customFormat="1">
      <c r="A569" s="977">
        <v>1.3</v>
      </c>
      <c r="B569" s="982" t="s">
        <v>2262</v>
      </c>
      <c r="C569" s="982" t="s">
        <v>2263</v>
      </c>
      <c r="D569" s="983">
        <v>750975961.10000002</v>
      </c>
      <c r="E569" s="983">
        <v>403621336.52999997</v>
      </c>
      <c r="F569" s="983">
        <v>76837318.790000007</v>
      </c>
      <c r="G569" s="983">
        <v>1077759978.8399999</v>
      </c>
      <c r="H569" s="980"/>
      <c r="I569" s="980"/>
    </row>
    <row r="570" spans="1:9" s="981" customFormat="1">
      <c r="A570" s="977">
        <v>1.3</v>
      </c>
      <c r="B570" s="982" t="s">
        <v>2264</v>
      </c>
      <c r="C570" s="982" t="s">
        <v>2263</v>
      </c>
      <c r="D570" s="983">
        <v>750975961.10000002</v>
      </c>
      <c r="E570" s="983">
        <v>403621336.52999997</v>
      </c>
      <c r="F570" s="983">
        <v>76837318.790000007</v>
      </c>
      <c r="G570" s="983">
        <v>1077759978.8399999</v>
      </c>
      <c r="H570" s="980"/>
      <c r="I570" s="980"/>
    </row>
    <row r="571" spans="1:9" s="981" customFormat="1">
      <c r="A571" s="977">
        <v>1.3</v>
      </c>
      <c r="B571" s="982" t="s">
        <v>2265</v>
      </c>
      <c r="C571" s="982" t="s">
        <v>2263</v>
      </c>
      <c r="D571" s="983">
        <v>750975961.10000002</v>
      </c>
      <c r="E571" s="983">
        <v>403621336.52999997</v>
      </c>
      <c r="F571" s="983">
        <v>76837318.790000007</v>
      </c>
      <c r="G571" s="983">
        <v>1077759978.8399999</v>
      </c>
      <c r="H571" s="980"/>
      <c r="I571" s="980"/>
    </row>
    <row r="572" spans="1:9" s="981" customFormat="1">
      <c r="A572" s="977">
        <v>1.3</v>
      </c>
      <c r="B572" s="982" t="s">
        <v>2266</v>
      </c>
      <c r="C572" s="982" t="s">
        <v>2263</v>
      </c>
      <c r="D572" s="983">
        <v>750975961.10000002</v>
      </c>
      <c r="E572" s="983">
        <v>403621336.52999997</v>
      </c>
      <c r="F572" s="983">
        <v>76837318.790000007</v>
      </c>
      <c r="G572" s="983">
        <v>1077759978.8399999</v>
      </c>
      <c r="H572" s="980"/>
      <c r="I572" s="980"/>
    </row>
    <row r="573" spans="1:9" s="981" customFormat="1">
      <c r="A573" s="977">
        <v>1.3</v>
      </c>
      <c r="B573" s="982" t="s">
        <v>2268</v>
      </c>
      <c r="C573" s="982" t="s">
        <v>2269</v>
      </c>
      <c r="D573" s="983">
        <v>100239433.84</v>
      </c>
      <c r="E573" s="983">
        <v>37839522</v>
      </c>
      <c r="F573" s="983">
        <v>3085834.3</v>
      </c>
      <c r="G573" s="983">
        <v>134993121.53999999</v>
      </c>
      <c r="H573" s="980"/>
      <c r="I573" s="980"/>
    </row>
    <row r="574" spans="1:9" s="981" customFormat="1">
      <c r="A574" s="977">
        <v>1.3</v>
      </c>
      <c r="B574" s="982" t="s">
        <v>2270</v>
      </c>
      <c r="C574" s="982" t="s">
        <v>2269</v>
      </c>
      <c r="D574" s="983">
        <v>100239433.84</v>
      </c>
      <c r="E574" s="983">
        <v>37839522</v>
      </c>
      <c r="F574" s="983">
        <v>3085834.3</v>
      </c>
      <c r="G574" s="983">
        <v>134993121.53999999</v>
      </c>
      <c r="H574" s="980"/>
      <c r="I574" s="980"/>
    </row>
    <row r="575" spans="1:9" s="981" customFormat="1">
      <c r="A575" s="977">
        <v>1.3</v>
      </c>
      <c r="B575" s="982" t="s">
        <v>2271</v>
      </c>
      <c r="C575" s="982" t="s">
        <v>2269</v>
      </c>
      <c r="D575" s="983">
        <v>100239433.84</v>
      </c>
      <c r="E575" s="983">
        <v>37839522</v>
      </c>
      <c r="F575" s="983">
        <v>3085834.3</v>
      </c>
      <c r="G575" s="983">
        <v>134993121.53999999</v>
      </c>
      <c r="H575" s="980"/>
      <c r="I575" s="980"/>
    </row>
    <row r="576" spans="1:9" s="981" customFormat="1">
      <c r="A576" s="977">
        <v>1.3</v>
      </c>
      <c r="B576" s="982" t="s">
        <v>2272</v>
      </c>
      <c r="C576" s="982" t="s">
        <v>2269</v>
      </c>
      <c r="D576" s="983">
        <v>100239433.84</v>
      </c>
      <c r="E576" s="983">
        <v>37839522</v>
      </c>
      <c r="F576" s="983">
        <v>3085834.3</v>
      </c>
      <c r="G576" s="983">
        <v>134993121.53999999</v>
      </c>
      <c r="H576" s="980"/>
      <c r="I576" s="980"/>
    </row>
    <row r="577" spans="1:9" s="981" customFormat="1">
      <c r="A577" s="977">
        <v>1.3</v>
      </c>
      <c r="B577" s="982" t="s">
        <v>2274</v>
      </c>
      <c r="C577" s="982" t="s">
        <v>2275</v>
      </c>
      <c r="D577" s="983">
        <v>325630630.01999998</v>
      </c>
      <c r="E577" s="983">
        <v>91005793.569999993</v>
      </c>
      <c r="F577" s="983">
        <v>0</v>
      </c>
      <c r="G577" s="983">
        <v>416636423.58999997</v>
      </c>
      <c r="H577" s="980"/>
      <c r="I577" s="980"/>
    </row>
    <row r="578" spans="1:9" s="981" customFormat="1">
      <c r="A578" s="977">
        <v>1.3</v>
      </c>
      <c r="B578" s="982" t="s">
        <v>2276</v>
      </c>
      <c r="C578" s="982" t="s">
        <v>2277</v>
      </c>
      <c r="D578" s="983">
        <v>23377947.359999999</v>
      </c>
      <c r="E578" s="983">
        <v>5505239.5999999996</v>
      </c>
      <c r="F578" s="983">
        <v>0</v>
      </c>
      <c r="G578" s="983">
        <v>28883186.960000001</v>
      </c>
      <c r="H578" s="980"/>
      <c r="I578" s="980"/>
    </row>
    <row r="579" spans="1:9" s="981" customFormat="1">
      <c r="A579" s="977">
        <v>1.3</v>
      </c>
      <c r="B579" s="982" t="s">
        <v>2278</v>
      </c>
      <c r="C579" s="982" t="s">
        <v>2277</v>
      </c>
      <c r="D579" s="983">
        <v>23377947.359999999</v>
      </c>
      <c r="E579" s="983">
        <v>5505239.5999999996</v>
      </c>
      <c r="F579" s="983">
        <v>0</v>
      </c>
      <c r="G579" s="983">
        <v>28883186.960000001</v>
      </c>
      <c r="H579" s="980"/>
      <c r="I579" s="980"/>
    </row>
    <row r="580" spans="1:9" s="981" customFormat="1">
      <c r="A580" s="977">
        <v>1.3</v>
      </c>
      <c r="B580" s="982" t="s">
        <v>2279</v>
      </c>
      <c r="C580" s="982" t="s">
        <v>2277</v>
      </c>
      <c r="D580" s="983">
        <v>23377947.359999999</v>
      </c>
      <c r="E580" s="983">
        <v>5505239.5999999996</v>
      </c>
      <c r="F580" s="983">
        <v>0</v>
      </c>
      <c r="G580" s="983">
        <v>28883186.960000001</v>
      </c>
      <c r="H580" s="980"/>
      <c r="I580" s="980"/>
    </row>
    <row r="581" spans="1:9" s="981" customFormat="1">
      <c r="A581" s="977">
        <v>1.3</v>
      </c>
      <c r="B581" s="982" t="s">
        <v>2280</v>
      </c>
      <c r="C581" s="982" t="s">
        <v>2277</v>
      </c>
      <c r="D581" s="983">
        <v>23377947.359999999</v>
      </c>
      <c r="E581" s="983">
        <v>5505239.5999999996</v>
      </c>
      <c r="F581" s="983">
        <v>0</v>
      </c>
      <c r="G581" s="983">
        <v>28883186.960000001</v>
      </c>
      <c r="H581" s="980"/>
      <c r="I581" s="980"/>
    </row>
    <row r="582" spans="1:9" s="981" customFormat="1">
      <c r="A582" s="977">
        <v>1.3</v>
      </c>
      <c r="B582" s="982" t="s">
        <v>2282</v>
      </c>
      <c r="C582" s="982" t="s">
        <v>2283</v>
      </c>
      <c r="D582" s="983">
        <v>297523917.35000002</v>
      </c>
      <c r="E582" s="983">
        <v>84040818.560000002</v>
      </c>
      <c r="F582" s="983">
        <v>0</v>
      </c>
      <c r="G582" s="983">
        <v>381564735.91000003</v>
      </c>
      <c r="H582" s="980"/>
      <c r="I582" s="980"/>
    </row>
    <row r="583" spans="1:9" s="981" customFormat="1">
      <c r="A583" s="977">
        <v>1.3</v>
      </c>
      <c r="B583" s="982" t="s">
        <v>2284</v>
      </c>
      <c r="C583" s="982" t="s">
        <v>2283</v>
      </c>
      <c r="D583" s="983">
        <v>297523917.35000002</v>
      </c>
      <c r="E583" s="983">
        <v>84040818.560000002</v>
      </c>
      <c r="F583" s="983">
        <v>0</v>
      </c>
      <c r="G583" s="983">
        <v>381564735.91000003</v>
      </c>
      <c r="H583" s="980"/>
      <c r="I583" s="980"/>
    </row>
    <row r="584" spans="1:9" s="981" customFormat="1">
      <c r="A584" s="977">
        <v>1.3</v>
      </c>
      <c r="B584" s="982" t="s">
        <v>2285</v>
      </c>
      <c r="C584" s="982" t="s">
        <v>2283</v>
      </c>
      <c r="D584" s="983">
        <v>297523917.35000002</v>
      </c>
      <c r="E584" s="983">
        <v>84040818.560000002</v>
      </c>
      <c r="F584" s="983">
        <v>0</v>
      </c>
      <c r="G584" s="983">
        <v>381564735.91000003</v>
      </c>
      <c r="H584" s="980"/>
      <c r="I584" s="980"/>
    </row>
    <row r="585" spans="1:9" s="981" customFormat="1">
      <c r="A585" s="977">
        <v>1.3</v>
      </c>
      <c r="B585" s="982" t="s">
        <v>2286</v>
      </c>
      <c r="C585" s="982" t="s">
        <v>2283</v>
      </c>
      <c r="D585" s="983">
        <v>297523917.35000002</v>
      </c>
      <c r="E585" s="983">
        <v>84040818.560000002</v>
      </c>
      <c r="F585" s="983">
        <v>0</v>
      </c>
      <c r="G585" s="983">
        <v>381564735.91000003</v>
      </c>
      <c r="H585" s="980"/>
      <c r="I585" s="980"/>
    </row>
    <row r="586" spans="1:9" s="981" customFormat="1">
      <c r="A586" s="977">
        <v>1.3</v>
      </c>
      <c r="B586" s="982" t="s">
        <v>2288</v>
      </c>
      <c r="C586" s="982" t="s">
        <v>2289</v>
      </c>
      <c r="D586" s="983">
        <v>602811.72</v>
      </c>
      <c r="E586" s="983">
        <v>457426.53</v>
      </c>
      <c r="F586" s="983">
        <v>0</v>
      </c>
      <c r="G586" s="983">
        <v>1060238.25</v>
      </c>
      <c r="H586" s="980"/>
      <c r="I586" s="980"/>
    </row>
    <row r="587" spans="1:9" s="981" customFormat="1">
      <c r="A587" s="977">
        <v>1.3</v>
      </c>
      <c r="B587" s="982" t="s">
        <v>2290</v>
      </c>
      <c r="C587" s="982" t="s">
        <v>2289</v>
      </c>
      <c r="D587" s="983">
        <v>602811.72</v>
      </c>
      <c r="E587" s="983">
        <v>457426.53</v>
      </c>
      <c r="F587" s="983">
        <v>0</v>
      </c>
      <c r="G587" s="983">
        <v>1060238.25</v>
      </c>
      <c r="H587" s="980"/>
      <c r="I587" s="980"/>
    </row>
    <row r="588" spans="1:9" s="981" customFormat="1">
      <c r="A588" s="977">
        <v>1.3</v>
      </c>
      <c r="B588" s="982" t="s">
        <v>2291</v>
      </c>
      <c r="C588" s="982" t="s">
        <v>2289</v>
      </c>
      <c r="D588" s="983">
        <v>602811.72</v>
      </c>
      <c r="E588" s="983">
        <v>457426.53</v>
      </c>
      <c r="F588" s="983">
        <v>0</v>
      </c>
      <c r="G588" s="983">
        <v>1060238.25</v>
      </c>
      <c r="H588" s="980"/>
      <c r="I588" s="980"/>
    </row>
    <row r="589" spans="1:9" s="981" customFormat="1">
      <c r="A589" s="977">
        <v>1.3</v>
      </c>
      <c r="B589" s="982" t="s">
        <v>2292</v>
      </c>
      <c r="C589" s="982" t="s">
        <v>2289</v>
      </c>
      <c r="D589" s="983">
        <v>602811.72</v>
      </c>
      <c r="E589" s="983">
        <v>457426.53</v>
      </c>
      <c r="F589" s="983">
        <v>0</v>
      </c>
      <c r="G589" s="983">
        <v>1060238.25</v>
      </c>
      <c r="H589" s="980"/>
      <c r="I589" s="980"/>
    </row>
    <row r="590" spans="1:9" s="981" customFormat="1">
      <c r="A590" s="977">
        <v>1.3</v>
      </c>
      <c r="B590" s="982" t="s">
        <v>2294</v>
      </c>
      <c r="C590" s="982" t="s">
        <v>2295</v>
      </c>
      <c r="D590" s="983">
        <v>4125953.59</v>
      </c>
      <c r="E590" s="983">
        <v>1002308.88</v>
      </c>
      <c r="F590" s="983">
        <v>0</v>
      </c>
      <c r="G590" s="983">
        <v>5128262.47</v>
      </c>
      <c r="H590" s="980"/>
      <c r="I590" s="980"/>
    </row>
    <row r="591" spans="1:9" s="981" customFormat="1">
      <c r="A591" s="977">
        <v>1.3</v>
      </c>
      <c r="B591" s="982" t="s">
        <v>2296</v>
      </c>
      <c r="C591" s="982" t="s">
        <v>2295</v>
      </c>
      <c r="D591" s="983">
        <v>4125953.59</v>
      </c>
      <c r="E591" s="983">
        <v>1002308.88</v>
      </c>
      <c r="F591" s="983">
        <v>0</v>
      </c>
      <c r="G591" s="983">
        <v>5128262.47</v>
      </c>
      <c r="H591" s="980"/>
      <c r="I591" s="980"/>
    </row>
    <row r="592" spans="1:9" s="981" customFormat="1" ht="10.5" customHeight="1">
      <c r="A592" s="977">
        <v>1.3</v>
      </c>
      <c r="B592" s="982" t="s">
        <v>2297</v>
      </c>
      <c r="C592" s="982" t="s">
        <v>2295</v>
      </c>
      <c r="D592" s="983">
        <v>4125953.59</v>
      </c>
      <c r="E592" s="983">
        <v>1002308.88</v>
      </c>
      <c r="F592" s="983">
        <v>0</v>
      </c>
      <c r="G592" s="983">
        <v>5128262.47</v>
      </c>
      <c r="H592" s="980"/>
      <c r="I592" s="980"/>
    </row>
    <row r="593" spans="1:9" s="981" customFormat="1">
      <c r="A593" s="977">
        <v>1.3</v>
      </c>
      <c r="B593" s="982" t="s">
        <v>2298</v>
      </c>
      <c r="C593" s="982" t="s">
        <v>2295</v>
      </c>
      <c r="D593" s="983">
        <v>4125953.59</v>
      </c>
      <c r="E593" s="983">
        <v>1002308.88</v>
      </c>
      <c r="F593" s="983">
        <v>0</v>
      </c>
      <c r="G593" s="983">
        <v>5128262.47</v>
      </c>
      <c r="H593" s="980"/>
      <c r="I593" s="980"/>
    </row>
    <row r="594" spans="1:9" s="981" customFormat="1">
      <c r="A594" s="977">
        <v>1.3</v>
      </c>
      <c r="B594" s="982" t="s">
        <v>2300</v>
      </c>
      <c r="C594" s="982" t="s">
        <v>2301</v>
      </c>
      <c r="D594" s="983">
        <v>336710617.67000002</v>
      </c>
      <c r="E594" s="983">
        <v>113215437.31999999</v>
      </c>
      <c r="F594" s="983">
        <v>0</v>
      </c>
      <c r="G594" s="983">
        <v>449926054.99000001</v>
      </c>
      <c r="H594" s="980"/>
      <c r="I594" s="980"/>
    </row>
    <row r="595" spans="1:9" s="981" customFormat="1">
      <c r="A595" s="977">
        <v>1.3</v>
      </c>
      <c r="B595" s="982" t="s">
        <v>2302</v>
      </c>
      <c r="C595" s="982" t="s">
        <v>2303</v>
      </c>
      <c r="D595" s="983">
        <v>336710617.67000002</v>
      </c>
      <c r="E595" s="983">
        <v>113215437.31999999</v>
      </c>
      <c r="F595" s="983">
        <v>0</v>
      </c>
      <c r="G595" s="983">
        <v>449926054.99000001</v>
      </c>
      <c r="H595" s="980"/>
      <c r="I595" s="980"/>
    </row>
    <row r="596" spans="1:9" s="981" customFormat="1">
      <c r="A596" s="977">
        <v>1.3</v>
      </c>
      <c r="B596" s="982" t="s">
        <v>2304</v>
      </c>
      <c r="C596" s="982" t="s">
        <v>2305</v>
      </c>
      <c r="D596" s="983">
        <v>282955230.99000001</v>
      </c>
      <c r="E596" s="983">
        <v>94318410.329999998</v>
      </c>
      <c r="F596" s="983">
        <v>0</v>
      </c>
      <c r="G596" s="983">
        <v>377273641.31999999</v>
      </c>
      <c r="H596" s="980"/>
      <c r="I596" s="980"/>
    </row>
    <row r="597" spans="1:9" s="981" customFormat="1">
      <c r="A597" s="977">
        <v>1.3</v>
      </c>
      <c r="B597" s="982" t="s">
        <v>2306</v>
      </c>
      <c r="C597" s="982" t="s">
        <v>2305</v>
      </c>
      <c r="D597" s="983">
        <v>282955230.99000001</v>
      </c>
      <c r="E597" s="983">
        <v>94318410.329999998</v>
      </c>
      <c r="F597" s="983">
        <v>0</v>
      </c>
      <c r="G597" s="983">
        <v>377273641.31999999</v>
      </c>
      <c r="H597" s="980"/>
      <c r="I597" s="980"/>
    </row>
    <row r="598" spans="1:9" s="981" customFormat="1">
      <c r="A598" s="977">
        <v>1.3</v>
      </c>
      <c r="B598" s="982" t="s">
        <v>2307</v>
      </c>
      <c r="C598" s="982" t="s">
        <v>2305</v>
      </c>
      <c r="D598" s="983">
        <v>282955230.99000001</v>
      </c>
      <c r="E598" s="983">
        <v>94318410.329999998</v>
      </c>
      <c r="F598" s="983">
        <v>0</v>
      </c>
      <c r="G598" s="983">
        <v>377273641.31999999</v>
      </c>
      <c r="H598" s="980"/>
      <c r="I598" s="980"/>
    </row>
    <row r="599" spans="1:9" s="981" customFormat="1">
      <c r="A599" s="977">
        <v>1.3</v>
      </c>
      <c r="B599" s="982" t="s">
        <v>2888</v>
      </c>
      <c r="C599" s="982" t="s">
        <v>2889</v>
      </c>
      <c r="D599" s="983">
        <v>46257591.189999998</v>
      </c>
      <c r="E599" s="983">
        <v>16397761.82</v>
      </c>
      <c r="F599" s="983">
        <v>0</v>
      </c>
      <c r="G599" s="983">
        <v>62655353.009999998</v>
      </c>
      <c r="H599" s="980"/>
      <c r="I599" s="980"/>
    </row>
    <row r="600" spans="1:9" s="981" customFormat="1">
      <c r="A600" s="977">
        <v>1.3</v>
      </c>
      <c r="B600" s="982" t="s">
        <v>2890</v>
      </c>
      <c r="C600" s="982" t="s">
        <v>2889</v>
      </c>
      <c r="D600" s="983">
        <v>46257591.189999998</v>
      </c>
      <c r="E600" s="983">
        <v>16397761.82</v>
      </c>
      <c r="F600" s="983">
        <v>0</v>
      </c>
      <c r="G600" s="983">
        <v>62655353.009999998</v>
      </c>
      <c r="H600" s="980"/>
      <c r="I600" s="980"/>
    </row>
    <row r="601" spans="1:9" s="981" customFormat="1">
      <c r="A601" s="977">
        <v>1.3</v>
      </c>
      <c r="B601" s="982" t="s">
        <v>2891</v>
      </c>
      <c r="C601" s="982" t="s">
        <v>2889</v>
      </c>
      <c r="D601" s="983">
        <v>46257591.189999998</v>
      </c>
      <c r="E601" s="983">
        <v>16397761.82</v>
      </c>
      <c r="F601" s="983">
        <v>0</v>
      </c>
      <c r="G601" s="983">
        <v>62655353.009999998</v>
      </c>
      <c r="H601" s="980"/>
      <c r="I601" s="980"/>
    </row>
    <row r="602" spans="1:9" s="981" customFormat="1">
      <c r="A602" s="977">
        <v>1.3</v>
      </c>
      <c r="B602" s="982" t="s">
        <v>2309</v>
      </c>
      <c r="C602" s="982" t="s">
        <v>2310</v>
      </c>
      <c r="D602" s="983">
        <v>52715.65</v>
      </c>
      <c r="E602" s="983">
        <v>17571.89</v>
      </c>
      <c r="F602" s="983">
        <v>0</v>
      </c>
      <c r="G602" s="983">
        <v>70287.539999999994</v>
      </c>
      <c r="H602" s="980"/>
      <c r="I602" s="980"/>
    </row>
    <row r="603" spans="1:9" s="981" customFormat="1">
      <c r="A603" s="977">
        <v>1.3</v>
      </c>
      <c r="B603" s="982" t="s">
        <v>2311</v>
      </c>
      <c r="C603" s="982" t="s">
        <v>2310</v>
      </c>
      <c r="D603" s="983">
        <v>52715.65</v>
      </c>
      <c r="E603" s="983">
        <v>17571.89</v>
      </c>
      <c r="F603" s="983">
        <v>0</v>
      </c>
      <c r="G603" s="983">
        <v>70287.539999999994</v>
      </c>
      <c r="H603" s="980"/>
      <c r="I603" s="980"/>
    </row>
    <row r="604" spans="1:9" s="981" customFormat="1">
      <c r="A604" s="977">
        <v>1.3</v>
      </c>
      <c r="B604" s="982" t="s">
        <v>2312</v>
      </c>
      <c r="C604" s="982" t="s">
        <v>2310</v>
      </c>
      <c r="D604" s="983">
        <v>52715.65</v>
      </c>
      <c r="E604" s="983">
        <v>17571.89</v>
      </c>
      <c r="F604" s="983">
        <v>0</v>
      </c>
      <c r="G604" s="983">
        <v>70287.539999999994</v>
      </c>
      <c r="H604" s="980"/>
      <c r="I604" s="980"/>
    </row>
    <row r="605" spans="1:9" s="981" customFormat="1">
      <c r="A605" s="977">
        <v>1.3</v>
      </c>
      <c r="B605" s="982" t="s">
        <v>2314</v>
      </c>
      <c r="C605" s="982" t="s">
        <v>2315</v>
      </c>
      <c r="D605" s="983">
        <v>632297.96</v>
      </c>
      <c r="E605" s="983">
        <v>210765.98</v>
      </c>
      <c r="F605" s="983">
        <v>0</v>
      </c>
      <c r="G605" s="983">
        <v>843063.94</v>
      </c>
      <c r="H605" s="980"/>
      <c r="I605" s="980"/>
    </row>
    <row r="606" spans="1:9" s="981" customFormat="1">
      <c r="A606" s="977">
        <v>1.3</v>
      </c>
      <c r="B606" s="982" t="s">
        <v>2316</v>
      </c>
      <c r="C606" s="982" t="s">
        <v>2315</v>
      </c>
      <c r="D606" s="983">
        <v>632297.96</v>
      </c>
      <c r="E606" s="983">
        <v>210765.98</v>
      </c>
      <c r="F606" s="983">
        <v>0</v>
      </c>
      <c r="G606" s="983">
        <v>843063.94</v>
      </c>
      <c r="H606" s="980"/>
      <c r="I606" s="980"/>
    </row>
    <row r="607" spans="1:9" s="981" customFormat="1">
      <c r="A607" s="977">
        <v>1.3</v>
      </c>
      <c r="B607" s="982" t="s">
        <v>2317</v>
      </c>
      <c r="C607" s="982" t="s">
        <v>2315</v>
      </c>
      <c r="D607" s="983">
        <v>632297.96</v>
      </c>
      <c r="E607" s="983">
        <v>210765.98</v>
      </c>
      <c r="F607" s="983">
        <v>0</v>
      </c>
      <c r="G607" s="983">
        <v>843063.94</v>
      </c>
      <c r="H607" s="980"/>
      <c r="I607" s="980"/>
    </row>
    <row r="608" spans="1:9" s="981" customFormat="1">
      <c r="A608" s="977">
        <v>1.3</v>
      </c>
      <c r="B608" s="982" t="s">
        <v>2319</v>
      </c>
      <c r="C608" s="982" t="s">
        <v>2320</v>
      </c>
      <c r="D608" s="983">
        <v>3021752.7</v>
      </c>
      <c r="E608" s="983">
        <v>1007250.91</v>
      </c>
      <c r="F608" s="983">
        <v>0</v>
      </c>
      <c r="G608" s="983">
        <v>4029003.61</v>
      </c>
      <c r="H608" s="980"/>
      <c r="I608" s="980"/>
    </row>
    <row r="609" spans="1:9" s="981" customFormat="1">
      <c r="A609" s="977">
        <v>1.3</v>
      </c>
      <c r="B609" s="982" t="s">
        <v>2321</v>
      </c>
      <c r="C609" s="982" t="s">
        <v>2320</v>
      </c>
      <c r="D609" s="983">
        <v>3021752.7</v>
      </c>
      <c r="E609" s="983">
        <v>1007250.91</v>
      </c>
      <c r="F609" s="983">
        <v>0</v>
      </c>
      <c r="G609" s="983">
        <v>4029003.61</v>
      </c>
      <c r="H609" s="980"/>
      <c r="I609" s="980"/>
    </row>
    <row r="610" spans="1:9" s="981" customFormat="1">
      <c r="A610" s="977">
        <v>1.3</v>
      </c>
      <c r="B610" s="982" t="s">
        <v>2322</v>
      </c>
      <c r="C610" s="982" t="s">
        <v>2320</v>
      </c>
      <c r="D610" s="983">
        <v>3021752.7</v>
      </c>
      <c r="E610" s="983">
        <v>1007250.91</v>
      </c>
      <c r="F610" s="983">
        <v>0</v>
      </c>
      <c r="G610" s="983">
        <v>4029003.61</v>
      </c>
      <c r="H610" s="980"/>
      <c r="I610" s="980"/>
    </row>
    <row r="611" spans="1:9" s="981" customFormat="1">
      <c r="A611" s="977">
        <v>1.3</v>
      </c>
      <c r="B611" s="982" t="s">
        <v>2324</v>
      </c>
      <c r="C611" s="982" t="s">
        <v>2325</v>
      </c>
      <c r="D611" s="983">
        <v>3791029.18</v>
      </c>
      <c r="E611" s="983">
        <v>1263676.3899999999</v>
      </c>
      <c r="F611" s="983">
        <v>0</v>
      </c>
      <c r="G611" s="983">
        <v>5054705.57</v>
      </c>
      <c r="H611" s="980"/>
      <c r="I611" s="980"/>
    </row>
    <row r="612" spans="1:9" s="981" customFormat="1">
      <c r="A612" s="977">
        <v>1.3</v>
      </c>
      <c r="B612" s="982" t="s">
        <v>2326</v>
      </c>
      <c r="C612" s="982" t="s">
        <v>2325</v>
      </c>
      <c r="D612" s="983">
        <v>3791029.18</v>
      </c>
      <c r="E612" s="983">
        <v>1263676.3899999999</v>
      </c>
      <c r="F612" s="983">
        <v>0</v>
      </c>
      <c r="G612" s="983">
        <v>5054705.57</v>
      </c>
      <c r="H612" s="980"/>
      <c r="I612" s="980"/>
    </row>
    <row r="613" spans="1:9" s="981" customFormat="1">
      <c r="A613" s="977">
        <v>1.3</v>
      </c>
      <c r="B613" s="982" t="s">
        <v>2327</v>
      </c>
      <c r="C613" s="982" t="s">
        <v>2325</v>
      </c>
      <c r="D613" s="983">
        <v>3791029.18</v>
      </c>
      <c r="E613" s="983">
        <v>1263676.3899999999</v>
      </c>
      <c r="F613" s="983">
        <v>0</v>
      </c>
      <c r="G613" s="983">
        <v>5054705.57</v>
      </c>
      <c r="H613" s="980"/>
      <c r="I613" s="980"/>
    </row>
    <row r="614" spans="1:9" s="981" customFormat="1">
      <c r="A614" s="977">
        <v>1.3</v>
      </c>
      <c r="B614" s="982" t="s">
        <v>2329</v>
      </c>
      <c r="C614" s="982" t="s">
        <v>2330</v>
      </c>
      <c r="D614" s="983">
        <v>29795837.489999998</v>
      </c>
      <c r="E614" s="983">
        <v>24205753.75</v>
      </c>
      <c r="F614" s="983">
        <v>234585.56</v>
      </c>
      <c r="G614" s="983">
        <v>53767005.68</v>
      </c>
      <c r="H614" s="980"/>
      <c r="I614" s="980"/>
    </row>
    <row r="615" spans="1:9" s="981" customFormat="1">
      <c r="A615" s="977">
        <v>1.3</v>
      </c>
      <c r="B615" s="982" t="s">
        <v>2331</v>
      </c>
      <c r="C615" s="982" t="s">
        <v>2332</v>
      </c>
      <c r="D615" s="983">
        <v>25899810.93</v>
      </c>
      <c r="E615" s="983">
        <v>17295140.75</v>
      </c>
      <c r="F615" s="983">
        <v>234585.56</v>
      </c>
      <c r="G615" s="983">
        <v>42960366.119999997</v>
      </c>
      <c r="H615" s="980"/>
      <c r="I615" s="980"/>
    </row>
    <row r="616" spans="1:9" s="981" customFormat="1">
      <c r="A616" s="977">
        <v>1.3</v>
      </c>
      <c r="B616" s="982" t="s">
        <v>2333</v>
      </c>
      <c r="C616" s="982" t="s">
        <v>2332</v>
      </c>
      <c r="D616" s="983">
        <v>25899810.93</v>
      </c>
      <c r="E616" s="983">
        <v>17295140.75</v>
      </c>
      <c r="F616" s="983">
        <v>234585.56</v>
      </c>
      <c r="G616" s="983">
        <v>42960366.119999997</v>
      </c>
      <c r="H616" s="980"/>
      <c r="I616" s="980"/>
    </row>
    <row r="617" spans="1:9" s="981" customFormat="1">
      <c r="A617" s="977">
        <v>1.3</v>
      </c>
      <c r="B617" s="982" t="s">
        <v>2334</v>
      </c>
      <c r="C617" s="982" t="s">
        <v>2332</v>
      </c>
      <c r="D617" s="983">
        <v>25899810.93</v>
      </c>
      <c r="E617" s="983">
        <v>17295140.75</v>
      </c>
      <c r="F617" s="983">
        <v>234585.56</v>
      </c>
      <c r="G617" s="983">
        <v>42960366.119999997</v>
      </c>
      <c r="H617" s="980"/>
      <c r="I617" s="980"/>
    </row>
    <row r="618" spans="1:9" s="981" customFormat="1">
      <c r="A618" s="977">
        <v>1.3</v>
      </c>
      <c r="B618" s="982" t="s">
        <v>2335</v>
      </c>
      <c r="C618" s="982" t="s">
        <v>2332</v>
      </c>
      <c r="D618" s="983">
        <v>25899810.93</v>
      </c>
      <c r="E618" s="983">
        <v>17295140.75</v>
      </c>
      <c r="F618" s="983">
        <v>234585.56</v>
      </c>
      <c r="G618" s="983">
        <v>42960366.119999997</v>
      </c>
      <c r="H618" s="980"/>
      <c r="I618" s="980"/>
    </row>
    <row r="619" spans="1:9" s="981" customFormat="1">
      <c r="A619" s="977">
        <v>1.3</v>
      </c>
      <c r="B619" s="982" t="s">
        <v>2337</v>
      </c>
      <c r="C619" s="982" t="s">
        <v>2338</v>
      </c>
      <c r="D619" s="983">
        <v>3896026.56</v>
      </c>
      <c r="E619" s="983">
        <v>6910613</v>
      </c>
      <c r="F619" s="983">
        <v>0</v>
      </c>
      <c r="G619" s="983">
        <v>10806639.560000001</v>
      </c>
      <c r="H619" s="980"/>
      <c r="I619" s="980"/>
    </row>
    <row r="620" spans="1:9" s="981" customFormat="1">
      <c r="A620" s="977">
        <v>1.3</v>
      </c>
      <c r="B620" s="982" t="s">
        <v>2339</v>
      </c>
      <c r="C620" s="982" t="s">
        <v>2338</v>
      </c>
      <c r="D620" s="983">
        <v>3896026.56</v>
      </c>
      <c r="E620" s="983">
        <v>6910613</v>
      </c>
      <c r="F620" s="983">
        <v>0</v>
      </c>
      <c r="G620" s="983">
        <v>10806639.560000001</v>
      </c>
      <c r="H620" s="980"/>
      <c r="I620" s="980"/>
    </row>
    <row r="621" spans="1:9" s="981" customFormat="1">
      <c r="A621" s="977">
        <v>1.3</v>
      </c>
      <c r="B621" s="982" t="s">
        <v>2340</v>
      </c>
      <c r="C621" s="982" t="s">
        <v>2338</v>
      </c>
      <c r="D621" s="983">
        <v>3896026.56</v>
      </c>
      <c r="E621" s="983">
        <v>6910613</v>
      </c>
      <c r="F621" s="983">
        <v>0</v>
      </c>
      <c r="G621" s="983">
        <v>10806639.560000001</v>
      </c>
      <c r="H621" s="980"/>
      <c r="I621" s="980"/>
    </row>
    <row r="622" spans="1:9" s="981" customFormat="1">
      <c r="A622" s="977">
        <v>1.3</v>
      </c>
      <c r="B622" s="982" t="s">
        <v>2341</v>
      </c>
      <c r="C622" s="982" t="s">
        <v>2338</v>
      </c>
      <c r="D622" s="983">
        <v>3896026.56</v>
      </c>
      <c r="E622" s="983">
        <v>6910613</v>
      </c>
      <c r="F622" s="983">
        <v>0</v>
      </c>
      <c r="G622" s="983">
        <v>10806639.560000001</v>
      </c>
      <c r="H622" s="980"/>
      <c r="I622" s="980"/>
    </row>
    <row r="623" spans="1:9" s="981" customFormat="1">
      <c r="A623" s="977">
        <v>1.3</v>
      </c>
      <c r="B623" s="982" t="s">
        <v>2343</v>
      </c>
      <c r="C623" s="982" t="s">
        <v>2344</v>
      </c>
      <c r="D623" s="983">
        <v>512512940.37</v>
      </c>
      <c r="E623" s="983">
        <v>107815719.28</v>
      </c>
      <c r="F623" s="983">
        <v>26397197.260000002</v>
      </c>
      <c r="G623" s="983">
        <v>593931462.38999999</v>
      </c>
      <c r="H623" s="980"/>
      <c r="I623" s="980"/>
    </row>
    <row r="624" spans="1:9" s="981" customFormat="1">
      <c r="A624" s="977">
        <v>1.3</v>
      </c>
      <c r="B624" s="982" t="s">
        <v>2345</v>
      </c>
      <c r="C624" s="982" t="s">
        <v>2346</v>
      </c>
      <c r="D624" s="983">
        <v>251484871.97</v>
      </c>
      <c r="E624" s="983">
        <v>55741183.149999999</v>
      </c>
      <c r="F624" s="983">
        <v>21378444</v>
      </c>
      <c r="G624" s="983">
        <v>285847611.12</v>
      </c>
      <c r="H624" s="980"/>
      <c r="I624" s="980"/>
    </row>
    <row r="625" spans="1:9" s="981" customFormat="1">
      <c r="A625" s="977">
        <v>1.3</v>
      </c>
      <c r="B625" s="982" t="s">
        <v>2347</v>
      </c>
      <c r="C625" s="982" t="s">
        <v>2348</v>
      </c>
      <c r="D625" s="983">
        <v>251484871.97</v>
      </c>
      <c r="E625" s="983">
        <v>55741183.149999999</v>
      </c>
      <c r="F625" s="983">
        <v>21378444</v>
      </c>
      <c r="G625" s="983">
        <v>285847611.12</v>
      </c>
      <c r="H625" s="980"/>
      <c r="I625" s="980"/>
    </row>
    <row r="626" spans="1:9" s="981" customFormat="1">
      <c r="A626" s="977">
        <v>1.3</v>
      </c>
      <c r="B626" s="982" t="s">
        <v>2349</v>
      </c>
      <c r="C626" s="982" t="s">
        <v>2348</v>
      </c>
      <c r="D626" s="983">
        <v>251484871.97</v>
      </c>
      <c r="E626" s="983">
        <v>55741183.149999999</v>
      </c>
      <c r="F626" s="983">
        <v>21378444</v>
      </c>
      <c r="G626" s="983">
        <v>285847611.12</v>
      </c>
      <c r="H626" s="980"/>
      <c r="I626" s="980"/>
    </row>
    <row r="627" spans="1:9" s="981" customFormat="1">
      <c r="A627" s="977">
        <v>1.3</v>
      </c>
      <c r="B627" s="982" t="s">
        <v>2350</v>
      </c>
      <c r="C627" s="982" t="s">
        <v>2348</v>
      </c>
      <c r="D627" s="983">
        <v>251484871.97</v>
      </c>
      <c r="E627" s="983">
        <v>55741183.149999999</v>
      </c>
      <c r="F627" s="983">
        <v>21378444</v>
      </c>
      <c r="G627" s="983">
        <v>285847611.12</v>
      </c>
      <c r="H627" s="980"/>
      <c r="I627" s="980"/>
    </row>
    <row r="628" spans="1:9" s="981" customFormat="1">
      <c r="A628" s="977">
        <v>1.3</v>
      </c>
      <c r="B628" s="982" t="s">
        <v>2352</v>
      </c>
      <c r="C628" s="982" t="s">
        <v>2353</v>
      </c>
      <c r="D628" s="983">
        <v>16436020.33</v>
      </c>
      <c r="E628" s="983">
        <v>6121097.5</v>
      </c>
      <c r="F628" s="983">
        <v>1415060.3</v>
      </c>
      <c r="G628" s="983">
        <v>21142057.530000001</v>
      </c>
      <c r="H628" s="980"/>
      <c r="I628" s="980"/>
    </row>
    <row r="629" spans="1:9" s="981" customFormat="1">
      <c r="A629" s="977">
        <v>1.3</v>
      </c>
      <c r="B629" s="982" t="s">
        <v>2354</v>
      </c>
      <c r="C629" s="982" t="s">
        <v>2353</v>
      </c>
      <c r="D629" s="983">
        <v>16436020.33</v>
      </c>
      <c r="E629" s="983">
        <v>6121097.5</v>
      </c>
      <c r="F629" s="983">
        <v>1415060.3</v>
      </c>
      <c r="G629" s="983">
        <v>21142057.530000001</v>
      </c>
      <c r="H629" s="980"/>
      <c r="I629" s="980"/>
    </row>
    <row r="630" spans="1:9" s="981" customFormat="1">
      <c r="A630" s="977">
        <v>1.3</v>
      </c>
      <c r="B630" s="982" t="s">
        <v>2355</v>
      </c>
      <c r="C630" s="982" t="s">
        <v>2353</v>
      </c>
      <c r="D630" s="983">
        <v>16436020.33</v>
      </c>
      <c r="E630" s="983">
        <v>6121097.5</v>
      </c>
      <c r="F630" s="983">
        <v>1415060.3</v>
      </c>
      <c r="G630" s="983">
        <v>21142057.530000001</v>
      </c>
      <c r="H630" s="980"/>
      <c r="I630" s="980"/>
    </row>
    <row r="631" spans="1:9" s="981" customFormat="1">
      <c r="A631" s="977">
        <v>1.3</v>
      </c>
      <c r="B631" s="982" t="s">
        <v>2356</v>
      </c>
      <c r="C631" s="982" t="s">
        <v>2353</v>
      </c>
      <c r="D631" s="983">
        <v>16436020.33</v>
      </c>
      <c r="E631" s="983">
        <v>6121097.5</v>
      </c>
      <c r="F631" s="983">
        <v>1415060.3</v>
      </c>
      <c r="G631" s="983">
        <v>21142057.530000001</v>
      </c>
      <c r="H631" s="980"/>
      <c r="I631" s="980"/>
    </row>
    <row r="632" spans="1:9" s="981" customFormat="1">
      <c r="A632" s="977">
        <v>1.3</v>
      </c>
      <c r="B632" s="982" t="s">
        <v>2358</v>
      </c>
      <c r="C632" s="982" t="s">
        <v>2359</v>
      </c>
      <c r="D632" s="983">
        <v>62113188.579999998</v>
      </c>
      <c r="E632" s="983">
        <v>21756994.050000001</v>
      </c>
      <c r="F632" s="983">
        <v>1216842.96</v>
      </c>
      <c r="G632" s="983">
        <v>82653339.670000002</v>
      </c>
      <c r="H632" s="980"/>
      <c r="I632" s="980"/>
    </row>
    <row r="633" spans="1:9" s="981" customFormat="1">
      <c r="A633" s="977">
        <v>1.3</v>
      </c>
      <c r="B633" s="982" t="s">
        <v>2360</v>
      </c>
      <c r="C633" s="982" t="s">
        <v>2359</v>
      </c>
      <c r="D633" s="983">
        <v>62113188.579999998</v>
      </c>
      <c r="E633" s="983">
        <v>21756994.050000001</v>
      </c>
      <c r="F633" s="983">
        <v>1216842.96</v>
      </c>
      <c r="G633" s="983">
        <v>82653339.670000002</v>
      </c>
      <c r="H633" s="980"/>
      <c r="I633" s="980"/>
    </row>
    <row r="634" spans="1:9" s="981" customFormat="1">
      <c r="A634" s="977">
        <v>1.3</v>
      </c>
      <c r="B634" s="982" t="s">
        <v>2361</v>
      </c>
      <c r="C634" s="982" t="s">
        <v>2359</v>
      </c>
      <c r="D634" s="983">
        <v>62113188.579999998</v>
      </c>
      <c r="E634" s="983">
        <v>21756994.050000001</v>
      </c>
      <c r="F634" s="983">
        <v>1216842.96</v>
      </c>
      <c r="G634" s="983">
        <v>82653339.670000002</v>
      </c>
      <c r="H634" s="980"/>
      <c r="I634" s="980"/>
    </row>
    <row r="635" spans="1:9" s="981" customFormat="1">
      <c r="A635" s="977">
        <v>1.3</v>
      </c>
      <c r="B635" s="982" t="s">
        <v>2362</v>
      </c>
      <c r="C635" s="982" t="s">
        <v>2359</v>
      </c>
      <c r="D635" s="983">
        <v>62113188.579999998</v>
      </c>
      <c r="E635" s="983">
        <v>21756994.050000001</v>
      </c>
      <c r="F635" s="983">
        <v>1216842.96</v>
      </c>
      <c r="G635" s="983">
        <v>82653339.670000002</v>
      </c>
      <c r="H635" s="980"/>
      <c r="I635" s="980"/>
    </row>
    <row r="636" spans="1:9" s="981" customFormat="1">
      <c r="A636" s="977">
        <v>1.3</v>
      </c>
      <c r="B636" s="982" t="s">
        <v>2364</v>
      </c>
      <c r="C636" s="982" t="s">
        <v>2365</v>
      </c>
      <c r="D636" s="983">
        <v>6527344.1799999997</v>
      </c>
      <c r="E636" s="983">
        <v>4149486</v>
      </c>
      <c r="F636" s="983">
        <v>0</v>
      </c>
      <c r="G636" s="983">
        <v>10676830.18</v>
      </c>
      <c r="H636" s="980"/>
      <c r="I636" s="980"/>
    </row>
    <row r="637" spans="1:9" s="981" customFormat="1">
      <c r="A637" s="977">
        <v>1.3</v>
      </c>
      <c r="B637" s="982" t="s">
        <v>2366</v>
      </c>
      <c r="C637" s="982" t="s">
        <v>2365</v>
      </c>
      <c r="D637" s="983">
        <v>6527344.1799999997</v>
      </c>
      <c r="E637" s="983">
        <v>4149486</v>
      </c>
      <c r="F637" s="983">
        <v>0</v>
      </c>
      <c r="G637" s="983">
        <v>10676830.18</v>
      </c>
      <c r="H637" s="980"/>
      <c r="I637" s="980"/>
    </row>
    <row r="638" spans="1:9" s="981" customFormat="1">
      <c r="A638" s="977">
        <v>1.3</v>
      </c>
      <c r="B638" s="982" t="s">
        <v>2367</v>
      </c>
      <c r="C638" s="982" t="s">
        <v>2365</v>
      </c>
      <c r="D638" s="983">
        <v>6527344.1799999997</v>
      </c>
      <c r="E638" s="983">
        <v>4149486</v>
      </c>
      <c r="F638" s="983">
        <v>0</v>
      </c>
      <c r="G638" s="983">
        <v>10676830.18</v>
      </c>
      <c r="H638" s="980"/>
      <c r="I638" s="980"/>
    </row>
    <row r="639" spans="1:9" s="981" customFormat="1">
      <c r="A639" s="977">
        <v>1.3</v>
      </c>
      <c r="B639" s="982" t="s">
        <v>2368</v>
      </c>
      <c r="C639" s="982" t="s">
        <v>2365</v>
      </c>
      <c r="D639" s="983">
        <v>6527344.1799999997</v>
      </c>
      <c r="E639" s="983">
        <v>4149486</v>
      </c>
      <c r="F639" s="983">
        <v>0</v>
      </c>
      <c r="G639" s="983">
        <v>10676830.18</v>
      </c>
      <c r="H639" s="980"/>
      <c r="I639" s="980"/>
    </row>
    <row r="640" spans="1:9" s="981" customFormat="1">
      <c r="A640" s="977">
        <v>1.3</v>
      </c>
      <c r="B640" s="982" t="s">
        <v>2370</v>
      </c>
      <c r="C640" s="982" t="s">
        <v>2371</v>
      </c>
      <c r="D640" s="983">
        <v>32790350.760000002</v>
      </c>
      <c r="E640" s="983">
        <v>1688625</v>
      </c>
      <c r="F640" s="983">
        <v>597100</v>
      </c>
      <c r="G640" s="983">
        <v>33881875.759999998</v>
      </c>
      <c r="H640" s="980"/>
      <c r="I640" s="980"/>
    </row>
    <row r="641" spans="1:9" s="981" customFormat="1">
      <c r="A641" s="977">
        <v>1.3</v>
      </c>
      <c r="B641" s="982" t="s">
        <v>2372</v>
      </c>
      <c r="C641" s="982" t="s">
        <v>2371</v>
      </c>
      <c r="D641" s="983">
        <v>32790350.760000002</v>
      </c>
      <c r="E641" s="983">
        <v>1688625</v>
      </c>
      <c r="F641" s="983">
        <v>597100</v>
      </c>
      <c r="G641" s="983">
        <v>33881875.759999998</v>
      </c>
      <c r="H641" s="980"/>
      <c r="I641" s="980"/>
    </row>
    <row r="642" spans="1:9" s="981" customFormat="1">
      <c r="A642" s="977">
        <v>1.3</v>
      </c>
      <c r="B642" s="982" t="s">
        <v>2373</v>
      </c>
      <c r="C642" s="982" t="s">
        <v>2371</v>
      </c>
      <c r="D642" s="983">
        <v>32790350.760000002</v>
      </c>
      <c r="E642" s="983">
        <v>1688625</v>
      </c>
      <c r="F642" s="983">
        <v>597100</v>
      </c>
      <c r="G642" s="983">
        <v>33881875.759999998</v>
      </c>
      <c r="H642" s="980"/>
      <c r="I642" s="980"/>
    </row>
    <row r="643" spans="1:9" s="981" customFormat="1">
      <c r="A643" s="977">
        <v>1.3</v>
      </c>
      <c r="B643" s="982" t="s">
        <v>2374</v>
      </c>
      <c r="C643" s="982" t="s">
        <v>2371</v>
      </c>
      <c r="D643" s="983">
        <v>32790350.760000002</v>
      </c>
      <c r="E643" s="983">
        <v>1688625</v>
      </c>
      <c r="F643" s="983">
        <v>597100</v>
      </c>
      <c r="G643" s="983">
        <v>33881875.759999998</v>
      </c>
      <c r="H643" s="980"/>
      <c r="I643" s="980"/>
    </row>
    <row r="644" spans="1:9" s="981" customFormat="1">
      <c r="A644" s="977">
        <v>1.3</v>
      </c>
      <c r="B644" s="982" t="s">
        <v>2376</v>
      </c>
      <c r="C644" s="982" t="s">
        <v>2377</v>
      </c>
      <c r="D644" s="983">
        <v>30355097.949999999</v>
      </c>
      <c r="E644" s="983">
        <v>11697816.58</v>
      </c>
      <c r="F644" s="983">
        <v>100000</v>
      </c>
      <c r="G644" s="983">
        <v>41952914.530000001</v>
      </c>
      <c r="H644" s="980"/>
      <c r="I644" s="980"/>
    </row>
    <row r="645" spans="1:9" s="981" customFormat="1">
      <c r="A645" s="977">
        <v>1.3</v>
      </c>
      <c r="B645" s="982" t="s">
        <v>2378</v>
      </c>
      <c r="C645" s="982" t="s">
        <v>2377</v>
      </c>
      <c r="D645" s="983">
        <v>30355097.949999999</v>
      </c>
      <c r="E645" s="983">
        <v>11697816.58</v>
      </c>
      <c r="F645" s="983">
        <v>100000</v>
      </c>
      <c r="G645" s="983">
        <v>41952914.530000001</v>
      </c>
      <c r="H645" s="980"/>
      <c r="I645" s="980"/>
    </row>
    <row r="646" spans="1:9" s="981" customFormat="1">
      <c r="A646" s="977">
        <v>1.3</v>
      </c>
      <c r="B646" s="982" t="s">
        <v>2379</v>
      </c>
      <c r="C646" s="982" t="s">
        <v>2377</v>
      </c>
      <c r="D646" s="983">
        <v>30355097.949999999</v>
      </c>
      <c r="E646" s="983">
        <v>11697816.58</v>
      </c>
      <c r="F646" s="983">
        <v>100000</v>
      </c>
      <c r="G646" s="983">
        <v>41952914.530000001</v>
      </c>
      <c r="H646" s="980"/>
      <c r="I646" s="980"/>
    </row>
    <row r="647" spans="1:9" s="981" customFormat="1">
      <c r="A647" s="977">
        <v>1.3</v>
      </c>
      <c r="B647" s="982" t="s">
        <v>2380</v>
      </c>
      <c r="C647" s="982" t="s">
        <v>2377</v>
      </c>
      <c r="D647" s="983">
        <v>30355097.949999999</v>
      </c>
      <c r="E647" s="983">
        <v>11697816.58</v>
      </c>
      <c r="F647" s="983">
        <v>100000</v>
      </c>
      <c r="G647" s="983">
        <v>41952914.530000001</v>
      </c>
      <c r="H647" s="980"/>
      <c r="I647" s="980"/>
    </row>
    <row r="648" spans="1:9" s="981" customFormat="1">
      <c r="A648" s="977">
        <v>1.3</v>
      </c>
      <c r="B648" s="982" t="s">
        <v>2382</v>
      </c>
      <c r="C648" s="982" t="s">
        <v>2383</v>
      </c>
      <c r="D648" s="983">
        <v>2731371.65</v>
      </c>
      <c r="E648" s="983">
        <v>2984100</v>
      </c>
      <c r="F648" s="983">
        <v>0</v>
      </c>
      <c r="G648" s="983">
        <v>5715471.6500000004</v>
      </c>
      <c r="H648" s="980"/>
      <c r="I648" s="980"/>
    </row>
    <row r="649" spans="1:9" s="981" customFormat="1">
      <c r="A649" s="977">
        <v>1.3</v>
      </c>
      <c r="B649" s="982" t="s">
        <v>2384</v>
      </c>
      <c r="C649" s="982" t="s">
        <v>2383</v>
      </c>
      <c r="D649" s="983">
        <v>2731371.65</v>
      </c>
      <c r="E649" s="983">
        <v>2984100</v>
      </c>
      <c r="F649" s="983">
        <v>0</v>
      </c>
      <c r="G649" s="983">
        <v>5715471.6500000004</v>
      </c>
      <c r="H649" s="980"/>
      <c r="I649" s="980"/>
    </row>
    <row r="650" spans="1:9" s="981" customFormat="1">
      <c r="A650" s="977">
        <v>1.3</v>
      </c>
      <c r="B650" s="982" t="s">
        <v>2385</v>
      </c>
      <c r="C650" s="982" t="s">
        <v>2383</v>
      </c>
      <c r="D650" s="983">
        <v>2731371.65</v>
      </c>
      <c r="E650" s="983">
        <v>2984100</v>
      </c>
      <c r="F650" s="983">
        <v>0</v>
      </c>
      <c r="G650" s="983">
        <v>5715471.6500000004</v>
      </c>
      <c r="H650" s="980"/>
      <c r="I650" s="980"/>
    </row>
    <row r="651" spans="1:9" s="981" customFormat="1">
      <c r="A651" s="977">
        <v>1.3</v>
      </c>
      <c r="B651" s="982" t="s">
        <v>2386</v>
      </c>
      <c r="C651" s="982" t="s">
        <v>2383</v>
      </c>
      <c r="D651" s="983">
        <v>2731371.65</v>
      </c>
      <c r="E651" s="983">
        <v>2984100</v>
      </c>
      <c r="F651" s="983">
        <v>0</v>
      </c>
      <c r="G651" s="983">
        <v>5715471.6500000004</v>
      </c>
      <c r="H651" s="980"/>
      <c r="I651" s="980"/>
    </row>
    <row r="652" spans="1:9" s="981" customFormat="1">
      <c r="A652" s="977">
        <v>1.3</v>
      </c>
      <c r="B652" s="982" t="s">
        <v>2388</v>
      </c>
      <c r="C652" s="982" t="s">
        <v>2389</v>
      </c>
      <c r="D652" s="983">
        <v>110074694.95</v>
      </c>
      <c r="E652" s="983">
        <v>3676417</v>
      </c>
      <c r="F652" s="983">
        <v>1689750</v>
      </c>
      <c r="G652" s="983">
        <v>112061361.95</v>
      </c>
      <c r="H652" s="980"/>
      <c r="I652" s="980"/>
    </row>
    <row r="653" spans="1:9" s="981" customFormat="1">
      <c r="A653" s="977">
        <v>1.3</v>
      </c>
      <c r="B653" s="982" t="s">
        <v>2390</v>
      </c>
      <c r="C653" s="982" t="s">
        <v>2389</v>
      </c>
      <c r="D653" s="983">
        <v>110074694.95</v>
      </c>
      <c r="E653" s="983">
        <v>3676417</v>
      </c>
      <c r="F653" s="983">
        <v>1689750</v>
      </c>
      <c r="G653" s="983">
        <v>112061361.95</v>
      </c>
      <c r="H653" s="980"/>
      <c r="I653" s="980"/>
    </row>
    <row r="654" spans="1:9" s="981" customFormat="1">
      <c r="A654" s="977">
        <v>1.3</v>
      </c>
      <c r="B654" s="982" t="s">
        <v>2391</v>
      </c>
      <c r="C654" s="982" t="s">
        <v>2389</v>
      </c>
      <c r="D654" s="983">
        <v>110074694.95</v>
      </c>
      <c r="E654" s="983">
        <v>3676417</v>
      </c>
      <c r="F654" s="983">
        <v>1689750</v>
      </c>
      <c r="G654" s="983">
        <v>112061361.95</v>
      </c>
      <c r="H654" s="980"/>
      <c r="I654" s="980"/>
    </row>
    <row r="655" spans="1:9" s="981" customFormat="1">
      <c r="A655" s="977">
        <v>1.3</v>
      </c>
      <c r="B655" s="982" t="s">
        <v>2392</v>
      </c>
      <c r="C655" s="982" t="s">
        <v>2389</v>
      </c>
      <c r="D655" s="983">
        <v>110074694.95</v>
      </c>
      <c r="E655" s="983">
        <v>3676417</v>
      </c>
      <c r="F655" s="983">
        <v>1689750</v>
      </c>
      <c r="G655" s="983">
        <v>112061361.95</v>
      </c>
      <c r="H655" s="980"/>
      <c r="I655" s="980"/>
    </row>
    <row r="656" spans="1:9" s="981" customFormat="1">
      <c r="A656" s="977">
        <v>1.3</v>
      </c>
      <c r="B656" s="982" t="s">
        <v>2394</v>
      </c>
      <c r="C656" s="982" t="s">
        <v>2395</v>
      </c>
      <c r="D656" s="983">
        <v>1023244937</v>
      </c>
      <c r="E656" s="983">
        <v>266718287.84999999</v>
      </c>
      <c r="F656" s="983">
        <v>20661333.039999999</v>
      </c>
      <c r="G656" s="983">
        <v>1269301891.8099999</v>
      </c>
      <c r="H656" s="980"/>
      <c r="I656" s="980"/>
    </row>
    <row r="657" spans="1:9" s="981" customFormat="1">
      <c r="A657" s="977">
        <v>1.3</v>
      </c>
      <c r="B657" s="982" t="s">
        <v>2396</v>
      </c>
      <c r="C657" s="982" t="s">
        <v>1156</v>
      </c>
      <c r="D657" s="983">
        <v>401030629.64999998</v>
      </c>
      <c r="E657" s="983">
        <v>87279750.099999994</v>
      </c>
      <c r="F657" s="983">
        <v>13250850.25</v>
      </c>
      <c r="G657" s="983">
        <v>475059529.5</v>
      </c>
      <c r="H657" s="980"/>
      <c r="I657" s="980"/>
    </row>
    <row r="658" spans="1:9" s="981" customFormat="1">
      <c r="A658" s="977">
        <v>1.3</v>
      </c>
      <c r="B658" s="982" t="s">
        <v>2397</v>
      </c>
      <c r="C658" s="982" t="s">
        <v>1158</v>
      </c>
      <c r="D658" s="983">
        <v>231267604.81</v>
      </c>
      <c r="E658" s="983">
        <v>61128222.439999998</v>
      </c>
      <c r="F658" s="983">
        <v>0</v>
      </c>
      <c r="G658" s="983">
        <v>292395827.25</v>
      </c>
      <c r="H658" s="980"/>
      <c r="I658" s="980"/>
    </row>
    <row r="659" spans="1:9" s="981" customFormat="1">
      <c r="A659" s="977">
        <v>1.3</v>
      </c>
      <c r="B659" s="982" t="s">
        <v>2398</v>
      </c>
      <c r="C659" s="982" t="s">
        <v>1158</v>
      </c>
      <c r="D659" s="983">
        <v>231267604.81</v>
      </c>
      <c r="E659" s="983">
        <v>61128222.439999998</v>
      </c>
      <c r="F659" s="983">
        <v>0</v>
      </c>
      <c r="G659" s="983">
        <v>292395827.25</v>
      </c>
      <c r="H659" s="980"/>
      <c r="I659" s="980"/>
    </row>
    <row r="660" spans="1:9" s="981" customFormat="1">
      <c r="A660" s="977">
        <v>1.3</v>
      </c>
      <c r="B660" s="982" t="s">
        <v>2399</v>
      </c>
      <c r="C660" s="982" t="s">
        <v>1158</v>
      </c>
      <c r="D660" s="983">
        <v>231267604.81</v>
      </c>
      <c r="E660" s="983">
        <v>61128222.439999998</v>
      </c>
      <c r="F660" s="983">
        <v>0</v>
      </c>
      <c r="G660" s="983">
        <v>292395827.25</v>
      </c>
      <c r="H660" s="980"/>
      <c r="I660" s="980"/>
    </row>
    <row r="661" spans="1:9" s="981" customFormat="1">
      <c r="A661" s="977">
        <v>1.3</v>
      </c>
      <c r="B661" s="982" t="s">
        <v>2400</v>
      </c>
      <c r="C661" s="982" t="s">
        <v>1158</v>
      </c>
      <c r="D661" s="983">
        <v>231267604.81</v>
      </c>
      <c r="E661" s="983">
        <v>61128222.439999998</v>
      </c>
      <c r="F661" s="983">
        <v>0</v>
      </c>
      <c r="G661" s="983">
        <v>292395827.25</v>
      </c>
      <c r="H661" s="980"/>
      <c r="I661" s="980"/>
    </row>
    <row r="662" spans="1:9" s="981" customFormat="1">
      <c r="A662" s="977">
        <v>1.3</v>
      </c>
      <c r="B662" s="982" t="s">
        <v>2402</v>
      </c>
      <c r="C662" s="982" t="s">
        <v>1163</v>
      </c>
      <c r="D662" s="983">
        <v>3352277.68</v>
      </c>
      <c r="E662" s="983">
        <v>3164010</v>
      </c>
      <c r="F662" s="983">
        <v>0</v>
      </c>
      <c r="G662" s="983">
        <v>6516287.6799999997</v>
      </c>
      <c r="H662" s="980"/>
      <c r="I662" s="980"/>
    </row>
    <row r="663" spans="1:9" s="981" customFormat="1">
      <c r="A663" s="977">
        <v>1.3</v>
      </c>
      <c r="B663" s="982" t="s">
        <v>2403</v>
      </c>
      <c r="C663" s="982" t="s">
        <v>1163</v>
      </c>
      <c r="D663" s="983">
        <v>3352277.68</v>
      </c>
      <c r="E663" s="983">
        <v>3164010</v>
      </c>
      <c r="F663" s="983">
        <v>0</v>
      </c>
      <c r="G663" s="983">
        <v>6516287.6799999997</v>
      </c>
      <c r="H663" s="980"/>
      <c r="I663" s="980"/>
    </row>
    <row r="664" spans="1:9" s="981" customFormat="1">
      <c r="A664" s="977">
        <v>1.3</v>
      </c>
      <c r="B664" s="982" t="s">
        <v>2404</v>
      </c>
      <c r="C664" s="982" t="s">
        <v>1163</v>
      </c>
      <c r="D664" s="983">
        <v>3352277.68</v>
      </c>
      <c r="E664" s="983">
        <v>3164010</v>
      </c>
      <c r="F664" s="983">
        <v>0</v>
      </c>
      <c r="G664" s="983">
        <v>6516287.6799999997</v>
      </c>
      <c r="H664" s="980"/>
      <c r="I664" s="980"/>
    </row>
    <row r="665" spans="1:9" s="981" customFormat="1">
      <c r="A665" s="977">
        <v>1.3</v>
      </c>
      <c r="B665" s="982" t="s">
        <v>2405</v>
      </c>
      <c r="C665" s="982" t="s">
        <v>1163</v>
      </c>
      <c r="D665" s="983">
        <v>3352277.68</v>
      </c>
      <c r="E665" s="983">
        <v>3164010</v>
      </c>
      <c r="F665" s="983">
        <v>0</v>
      </c>
      <c r="G665" s="983">
        <v>6516287.6799999997</v>
      </c>
      <c r="H665" s="980"/>
      <c r="I665" s="980"/>
    </row>
    <row r="666" spans="1:9" s="981" customFormat="1">
      <c r="A666" s="977">
        <v>1.3</v>
      </c>
      <c r="B666" s="982" t="s">
        <v>2407</v>
      </c>
      <c r="C666" s="982" t="s">
        <v>1168</v>
      </c>
      <c r="D666" s="983">
        <v>153070521.44</v>
      </c>
      <c r="E666" s="983">
        <v>17488425.91</v>
      </c>
      <c r="F666" s="983">
        <v>13250850.25</v>
      </c>
      <c r="G666" s="983">
        <v>157308097.09999999</v>
      </c>
      <c r="H666" s="980"/>
      <c r="I666" s="980"/>
    </row>
    <row r="667" spans="1:9" s="981" customFormat="1">
      <c r="A667" s="977">
        <v>1.3</v>
      </c>
      <c r="B667" s="982" t="s">
        <v>2408</v>
      </c>
      <c r="C667" s="982" t="s">
        <v>1168</v>
      </c>
      <c r="D667" s="983">
        <v>153070521.44</v>
      </c>
      <c r="E667" s="983">
        <v>17488425.91</v>
      </c>
      <c r="F667" s="983">
        <v>13250850.25</v>
      </c>
      <c r="G667" s="983">
        <v>157308097.09999999</v>
      </c>
      <c r="H667" s="980"/>
      <c r="I667" s="980"/>
    </row>
    <row r="668" spans="1:9" s="981" customFormat="1">
      <c r="A668" s="977">
        <v>1.3</v>
      </c>
      <c r="B668" s="982" t="s">
        <v>2409</v>
      </c>
      <c r="C668" s="982" t="s">
        <v>1168</v>
      </c>
      <c r="D668" s="983">
        <v>153070521.44</v>
      </c>
      <c r="E668" s="983">
        <v>17488425.91</v>
      </c>
      <c r="F668" s="983">
        <v>13250850.25</v>
      </c>
      <c r="G668" s="983">
        <v>157308097.09999999</v>
      </c>
      <c r="H668" s="980"/>
      <c r="I668" s="980"/>
    </row>
    <row r="669" spans="1:9" s="981" customFormat="1">
      <c r="A669" s="977">
        <v>1.3</v>
      </c>
      <c r="B669" s="982" t="s">
        <v>2410</v>
      </c>
      <c r="C669" s="982" t="s">
        <v>1168</v>
      </c>
      <c r="D669" s="983">
        <v>153070521.44</v>
      </c>
      <c r="E669" s="983">
        <v>17488425.91</v>
      </c>
      <c r="F669" s="983">
        <v>13250850.25</v>
      </c>
      <c r="G669" s="983">
        <v>157308097.09999999</v>
      </c>
      <c r="H669" s="980"/>
      <c r="I669" s="980"/>
    </row>
    <row r="670" spans="1:9" s="981" customFormat="1">
      <c r="A670" s="977">
        <v>1.3</v>
      </c>
      <c r="B670" s="982" t="s">
        <v>2412</v>
      </c>
      <c r="C670" s="982" t="s">
        <v>2413</v>
      </c>
      <c r="D670" s="983">
        <v>13340225.720000001</v>
      </c>
      <c r="E670" s="983">
        <v>5499091.75</v>
      </c>
      <c r="F670" s="983">
        <v>0</v>
      </c>
      <c r="G670" s="983">
        <v>18839317.469999999</v>
      </c>
      <c r="H670" s="980"/>
      <c r="I670" s="980"/>
    </row>
    <row r="671" spans="1:9" s="981" customFormat="1">
      <c r="A671" s="977">
        <v>1.3</v>
      </c>
      <c r="B671" s="982" t="s">
        <v>2414</v>
      </c>
      <c r="C671" s="982" t="s">
        <v>2413</v>
      </c>
      <c r="D671" s="983">
        <v>13340225.720000001</v>
      </c>
      <c r="E671" s="983">
        <v>5499091.75</v>
      </c>
      <c r="F671" s="983">
        <v>0</v>
      </c>
      <c r="G671" s="983">
        <v>18839317.469999999</v>
      </c>
      <c r="H671" s="980"/>
      <c r="I671" s="980"/>
    </row>
    <row r="672" spans="1:9" s="981" customFormat="1">
      <c r="A672" s="977">
        <v>1.3</v>
      </c>
      <c r="B672" s="982" t="s">
        <v>2415</v>
      </c>
      <c r="C672" s="982" t="s">
        <v>2413</v>
      </c>
      <c r="D672" s="983">
        <v>13340225.720000001</v>
      </c>
      <c r="E672" s="983">
        <v>5499091.75</v>
      </c>
      <c r="F672" s="983">
        <v>0</v>
      </c>
      <c r="G672" s="983">
        <v>18839317.469999999</v>
      </c>
      <c r="H672" s="980"/>
      <c r="I672" s="980"/>
    </row>
    <row r="673" spans="1:9" s="981" customFormat="1">
      <c r="A673" s="977">
        <v>1.3</v>
      </c>
      <c r="B673" s="982" t="s">
        <v>2416</v>
      </c>
      <c r="C673" s="982" t="s">
        <v>2413</v>
      </c>
      <c r="D673" s="983">
        <v>13340225.720000001</v>
      </c>
      <c r="E673" s="983">
        <v>5499091.75</v>
      </c>
      <c r="F673" s="983">
        <v>0</v>
      </c>
      <c r="G673" s="983">
        <v>18839317.469999999</v>
      </c>
      <c r="H673" s="980"/>
      <c r="I673" s="980"/>
    </row>
    <row r="674" spans="1:9" s="981" customFormat="1">
      <c r="A674" s="977">
        <v>1.3</v>
      </c>
      <c r="B674" s="982" t="s">
        <v>2418</v>
      </c>
      <c r="C674" s="982" t="s">
        <v>2419</v>
      </c>
      <c r="D674" s="983">
        <v>80018588.920000002</v>
      </c>
      <c r="E674" s="983">
        <v>33063160.559999999</v>
      </c>
      <c r="F674" s="983">
        <v>1890805</v>
      </c>
      <c r="G674" s="983">
        <v>111190944.48</v>
      </c>
      <c r="H674" s="980"/>
      <c r="I674" s="980"/>
    </row>
    <row r="675" spans="1:9" s="981" customFormat="1">
      <c r="A675" s="977">
        <v>1.3</v>
      </c>
      <c r="B675" s="982" t="s">
        <v>2893</v>
      </c>
      <c r="C675" s="982" t="s">
        <v>2894</v>
      </c>
      <c r="D675" s="983">
        <v>45000</v>
      </c>
      <c r="E675" s="983">
        <v>0</v>
      </c>
      <c r="F675" s="983">
        <v>0</v>
      </c>
      <c r="G675" s="983">
        <v>45000</v>
      </c>
      <c r="H675" s="980"/>
      <c r="I675" s="980"/>
    </row>
    <row r="676" spans="1:9" s="981" customFormat="1">
      <c r="A676" s="977">
        <v>1.3</v>
      </c>
      <c r="B676" s="982" t="s">
        <v>2895</v>
      </c>
      <c r="C676" s="982" t="s">
        <v>2894</v>
      </c>
      <c r="D676" s="983">
        <v>45000</v>
      </c>
      <c r="E676" s="983">
        <v>0</v>
      </c>
      <c r="F676" s="983">
        <v>0</v>
      </c>
      <c r="G676" s="983">
        <v>45000</v>
      </c>
      <c r="H676" s="980"/>
      <c r="I676" s="980"/>
    </row>
    <row r="677" spans="1:9" s="981" customFormat="1">
      <c r="A677" s="977">
        <v>1.3</v>
      </c>
      <c r="B677" s="982" t="s">
        <v>2896</v>
      </c>
      <c r="C677" s="982" t="s">
        <v>2894</v>
      </c>
      <c r="D677" s="983">
        <v>45000</v>
      </c>
      <c r="E677" s="983">
        <v>0</v>
      </c>
      <c r="F677" s="983">
        <v>0</v>
      </c>
      <c r="G677" s="983">
        <v>45000</v>
      </c>
      <c r="H677" s="980"/>
      <c r="I677" s="980"/>
    </row>
    <row r="678" spans="1:9" s="981" customFormat="1">
      <c r="A678" s="977">
        <v>1.3</v>
      </c>
      <c r="B678" s="982" t="s">
        <v>2897</v>
      </c>
      <c r="C678" s="982" t="s">
        <v>2894</v>
      </c>
      <c r="D678" s="983">
        <v>45000</v>
      </c>
      <c r="E678" s="983">
        <v>0</v>
      </c>
      <c r="F678" s="983">
        <v>0</v>
      </c>
      <c r="G678" s="983">
        <v>45000</v>
      </c>
      <c r="H678" s="980"/>
      <c r="I678" s="980"/>
    </row>
    <row r="679" spans="1:9" s="981" customFormat="1">
      <c r="A679" s="977">
        <v>1.3</v>
      </c>
      <c r="B679" s="982" t="s">
        <v>2420</v>
      </c>
      <c r="C679" s="982" t="s">
        <v>2421</v>
      </c>
      <c r="D679" s="983">
        <v>79973588.920000002</v>
      </c>
      <c r="E679" s="983">
        <v>33063160.559999999</v>
      </c>
      <c r="F679" s="983">
        <v>1890805</v>
      </c>
      <c r="G679" s="983">
        <v>111145944.48</v>
      </c>
      <c r="H679" s="980"/>
      <c r="I679" s="980"/>
    </row>
    <row r="680" spans="1:9" s="981" customFormat="1">
      <c r="A680" s="977">
        <v>1.3</v>
      </c>
      <c r="B680" s="982" t="s">
        <v>2422</v>
      </c>
      <c r="C680" s="982" t="s">
        <v>2421</v>
      </c>
      <c r="D680" s="983">
        <v>79973588.920000002</v>
      </c>
      <c r="E680" s="983">
        <v>33063160.559999999</v>
      </c>
      <c r="F680" s="983">
        <v>1890805</v>
      </c>
      <c r="G680" s="983">
        <v>111145944.48</v>
      </c>
      <c r="H680" s="980"/>
      <c r="I680" s="980"/>
    </row>
    <row r="681" spans="1:9" s="981" customFormat="1">
      <c r="A681" s="977">
        <v>1.3</v>
      </c>
      <c r="B681" s="982" t="s">
        <v>2423</v>
      </c>
      <c r="C681" s="982" t="s">
        <v>2421</v>
      </c>
      <c r="D681" s="983">
        <v>79973588.920000002</v>
      </c>
      <c r="E681" s="983">
        <v>33063160.559999999</v>
      </c>
      <c r="F681" s="983">
        <v>1890805</v>
      </c>
      <c r="G681" s="983">
        <v>111145944.48</v>
      </c>
      <c r="H681" s="980"/>
      <c r="I681" s="980"/>
    </row>
    <row r="682" spans="1:9" s="981" customFormat="1">
      <c r="A682" s="977">
        <v>1.3</v>
      </c>
      <c r="B682" s="982" t="s">
        <v>2424</v>
      </c>
      <c r="C682" s="982" t="s">
        <v>2421</v>
      </c>
      <c r="D682" s="983">
        <v>79973588.920000002</v>
      </c>
      <c r="E682" s="983">
        <v>33063160.559999999</v>
      </c>
      <c r="F682" s="983">
        <v>1890805</v>
      </c>
      <c r="G682" s="983">
        <v>111145944.48</v>
      </c>
      <c r="H682" s="980"/>
      <c r="I682" s="980"/>
    </row>
    <row r="683" spans="1:9" s="981" customFormat="1">
      <c r="A683" s="977">
        <v>1.3</v>
      </c>
      <c r="B683" s="982" t="s">
        <v>2426</v>
      </c>
      <c r="C683" s="982" t="s">
        <v>2427</v>
      </c>
      <c r="D683" s="983">
        <v>89718602.890000001</v>
      </c>
      <c r="E683" s="983">
        <v>14255524.18</v>
      </c>
      <c r="F683" s="983">
        <v>674206.52</v>
      </c>
      <c r="G683" s="983">
        <v>103299920.55</v>
      </c>
      <c r="H683" s="980"/>
      <c r="I683" s="980"/>
    </row>
    <row r="684" spans="1:9" s="981" customFormat="1">
      <c r="A684" s="977">
        <v>1.3</v>
      </c>
      <c r="B684" s="982" t="s">
        <v>2428</v>
      </c>
      <c r="C684" s="982" t="s">
        <v>2429</v>
      </c>
      <c r="D684" s="983">
        <v>11527582.23</v>
      </c>
      <c r="E684" s="983">
        <v>2446905.5499999998</v>
      </c>
      <c r="F684" s="983">
        <v>0</v>
      </c>
      <c r="G684" s="983">
        <v>13974487.779999999</v>
      </c>
      <c r="H684" s="980"/>
      <c r="I684" s="980"/>
    </row>
    <row r="685" spans="1:9" s="981" customFormat="1">
      <c r="A685" s="977">
        <v>1.3</v>
      </c>
      <c r="B685" s="982" t="s">
        <v>2430</v>
      </c>
      <c r="C685" s="982" t="s">
        <v>2429</v>
      </c>
      <c r="D685" s="983">
        <v>11527582.23</v>
      </c>
      <c r="E685" s="983">
        <v>2446905.5499999998</v>
      </c>
      <c r="F685" s="983">
        <v>0</v>
      </c>
      <c r="G685" s="983">
        <v>13974487.779999999</v>
      </c>
      <c r="H685" s="980"/>
      <c r="I685" s="980"/>
    </row>
    <row r="686" spans="1:9" s="981" customFormat="1">
      <c r="A686" s="977">
        <v>1.3</v>
      </c>
      <c r="B686" s="982" t="s">
        <v>2431</v>
      </c>
      <c r="C686" s="982" t="s">
        <v>2429</v>
      </c>
      <c r="D686" s="983">
        <v>11527582.23</v>
      </c>
      <c r="E686" s="983">
        <v>2446905.5499999998</v>
      </c>
      <c r="F686" s="983">
        <v>0</v>
      </c>
      <c r="G686" s="983">
        <v>13974487.779999999</v>
      </c>
      <c r="H686" s="980"/>
      <c r="I686" s="980"/>
    </row>
    <row r="687" spans="1:9" s="981" customFormat="1">
      <c r="A687" s="977">
        <v>1.3</v>
      </c>
      <c r="B687" s="982" t="s">
        <v>2432</v>
      </c>
      <c r="C687" s="982" t="s">
        <v>2429</v>
      </c>
      <c r="D687" s="983">
        <v>11527582.23</v>
      </c>
      <c r="E687" s="983">
        <v>2446905.5499999998</v>
      </c>
      <c r="F687" s="983">
        <v>0</v>
      </c>
      <c r="G687" s="983">
        <v>13974487.779999999</v>
      </c>
      <c r="H687" s="980"/>
      <c r="I687" s="980"/>
    </row>
    <row r="688" spans="1:9" s="981" customFormat="1">
      <c r="A688" s="977">
        <v>1.3</v>
      </c>
      <c r="B688" s="982" t="s">
        <v>2434</v>
      </c>
      <c r="C688" s="982" t="s">
        <v>2435</v>
      </c>
      <c r="D688" s="983">
        <v>427165.41</v>
      </c>
      <c r="E688" s="983">
        <v>1013743.56</v>
      </c>
      <c r="F688" s="983">
        <v>0</v>
      </c>
      <c r="G688" s="983">
        <v>1440908.97</v>
      </c>
      <c r="H688" s="980"/>
      <c r="I688" s="980"/>
    </row>
    <row r="689" spans="1:9" s="981" customFormat="1">
      <c r="A689" s="977">
        <v>1.3</v>
      </c>
      <c r="B689" s="982" t="s">
        <v>2436</v>
      </c>
      <c r="C689" s="982" t="s">
        <v>2435</v>
      </c>
      <c r="D689" s="983">
        <v>427165.41</v>
      </c>
      <c r="E689" s="983">
        <v>1013743.56</v>
      </c>
      <c r="F689" s="983">
        <v>0</v>
      </c>
      <c r="G689" s="983">
        <v>1440908.97</v>
      </c>
      <c r="H689" s="980"/>
      <c r="I689" s="980"/>
    </row>
    <row r="690" spans="1:9" s="981" customFormat="1">
      <c r="A690" s="977">
        <v>1.3</v>
      </c>
      <c r="B690" s="982" t="s">
        <v>2437</v>
      </c>
      <c r="C690" s="982" t="s">
        <v>2435</v>
      </c>
      <c r="D690" s="983">
        <v>427165.41</v>
      </c>
      <c r="E690" s="983">
        <v>1013743.56</v>
      </c>
      <c r="F690" s="983">
        <v>0</v>
      </c>
      <c r="G690" s="983">
        <v>1440908.97</v>
      </c>
      <c r="H690" s="980"/>
      <c r="I690" s="980"/>
    </row>
    <row r="691" spans="1:9" s="981" customFormat="1">
      <c r="A691" s="977">
        <v>1.3</v>
      </c>
      <c r="B691" s="982" t="s">
        <v>2438</v>
      </c>
      <c r="C691" s="982" t="s">
        <v>2435</v>
      </c>
      <c r="D691" s="983">
        <v>427165.41</v>
      </c>
      <c r="E691" s="983">
        <v>1013743.56</v>
      </c>
      <c r="F691" s="983">
        <v>0</v>
      </c>
      <c r="G691" s="983">
        <v>1440908.97</v>
      </c>
      <c r="H691" s="980"/>
      <c r="I691" s="980"/>
    </row>
    <row r="692" spans="1:9" s="981" customFormat="1">
      <c r="A692" s="977">
        <v>1.3</v>
      </c>
      <c r="B692" s="982" t="s">
        <v>2440</v>
      </c>
      <c r="C692" s="982" t="s">
        <v>2441</v>
      </c>
      <c r="D692" s="983">
        <v>2123772.7799999998</v>
      </c>
      <c r="E692" s="983">
        <v>322906.78000000003</v>
      </c>
      <c r="F692" s="983">
        <v>0</v>
      </c>
      <c r="G692" s="983">
        <v>2446679.56</v>
      </c>
      <c r="H692" s="980"/>
      <c r="I692" s="980"/>
    </row>
    <row r="693" spans="1:9" s="981" customFormat="1">
      <c r="A693" s="977">
        <v>1.3</v>
      </c>
      <c r="B693" s="982" t="s">
        <v>2442</v>
      </c>
      <c r="C693" s="982" t="s">
        <v>2441</v>
      </c>
      <c r="D693" s="983">
        <v>2123772.7799999998</v>
      </c>
      <c r="E693" s="983">
        <v>322906.78000000003</v>
      </c>
      <c r="F693" s="983">
        <v>0</v>
      </c>
      <c r="G693" s="983">
        <v>2446679.56</v>
      </c>
      <c r="H693" s="980"/>
      <c r="I693" s="980"/>
    </row>
    <row r="694" spans="1:9" s="981" customFormat="1">
      <c r="A694" s="977">
        <v>1.3</v>
      </c>
      <c r="B694" s="982" t="s">
        <v>2443</v>
      </c>
      <c r="C694" s="982" t="s">
        <v>2441</v>
      </c>
      <c r="D694" s="983">
        <v>2123772.7799999998</v>
      </c>
      <c r="E694" s="983">
        <v>322906.78000000003</v>
      </c>
      <c r="F694" s="983">
        <v>0</v>
      </c>
      <c r="G694" s="983">
        <v>2446679.56</v>
      </c>
      <c r="H694" s="980"/>
      <c r="I694" s="980"/>
    </row>
    <row r="695" spans="1:9" s="981" customFormat="1">
      <c r="A695" s="977">
        <v>1.3</v>
      </c>
      <c r="B695" s="982" t="s">
        <v>2444</v>
      </c>
      <c r="C695" s="982" t="s">
        <v>2441</v>
      </c>
      <c r="D695" s="983">
        <v>2123772.7799999998</v>
      </c>
      <c r="E695" s="983">
        <v>322906.78000000003</v>
      </c>
      <c r="F695" s="983">
        <v>0</v>
      </c>
      <c r="G695" s="983">
        <v>2446679.56</v>
      </c>
      <c r="H695" s="980"/>
      <c r="I695" s="980"/>
    </row>
    <row r="696" spans="1:9" s="981" customFormat="1">
      <c r="A696" s="977">
        <v>1.3</v>
      </c>
      <c r="B696" s="982" t="s">
        <v>2446</v>
      </c>
      <c r="C696" s="982" t="s">
        <v>2447</v>
      </c>
      <c r="D696" s="983">
        <v>71179302.189999998</v>
      </c>
      <c r="E696" s="983">
        <v>8974016.6699999999</v>
      </c>
      <c r="F696" s="983">
        <v>674206.52</v>
      </c>
      <c r="G696" s="983">
        <v>79479112.340000004</v>
      </c>
      <c r="H696" s="980"/>
      <c r="I696" s="980"/>
    </row>
    <row r="697" spans="1:9" s="981" customFormat="1">
      <c r="A697" s="977">
        <v>1.3</v>
      </c>
      <c r="B697" s="982" t="s">
        <v>2448</v>
      </c>
      <c r="C697" s="982" t="s">
        <v>2447</v>
      </c>
      <c r="D697" s="983">
        <v>71179302.189999998</v>
      </c>
      <c r="E697" s="983">
        <v>8974016.6699999999</v>
      </c>
      <c r="F697" s="983">
        <v>674206.52</v>
      </c>
      <c r="G697" s="983">
        <v>79479112.340000004</v>
      </c>
      <c r="H697" s="980"/>
      <c r="I697" s="980"/>
    </row>
    <row r="698" spans="1:9" s="981" customFormat="1">
      <c r="A698" s="977">
        <v>1.3</v>
      </c>
      <c r="B698" s="982" t="s">
        <v>2449</v>
      </c>
      <c r="C698" s="982" t="s">
        <v>2447</v>
      </c>
      <c r="D698" s="983">
        <v>71179302.189999998</v>
      </c>
      <c r="E698" s="983">
        <v>8974016.6699999999</v>
      </c>
      <c r="F698" s="983">
        <v>674206.52</v>
      </c>
      <c r="G698" s="983">
        <v>79479112.340000004</v>
      </c>
      <c r="H698" s="980"/>
      <c r="I698" s="980"/>
    </row>
    <row r="699" spans="1:9" s="981" customFormat="1">
      <c r="A699" s="977">
        <v>1.3</v>
      </c>
      <c r="B699" s="982" t="s">
        <v>2450</v>
      </c>
      <c r="C699" s="982" t="s">
        <v>2447</v>
      </c>
      <c r="D699" s="983">
        <v>71179302.189999998</v>
      </c>
      <c r="E699" s="983">
        <v>8974016.6699999999</v>
      </c>
      <c r="F699" s="983">
        <v>674206.52</v>
      </c>
      <c r="G699" s="983">
        <v>79479112.340000004</v>
      </c>
      <c r="H699" s="980"/>
      <c r="I699" s="980"/>
    </row>
    <row r="700" spans="1:9" s="981" customFormat="1">
      <c r="A700" s="977">
        <v>1.3</v>
      </c>
      <c r="B700" s="982" t="s">
        <v>2452</v>
      </c>
      <c r="C700" s="982" t="s">
        <v>2453</v>
      </c>
      <c r="D700" s="983">
        <v>189975</v>
      </c>
      <c r="E700" s="983">
        <v>0</v>
      </c>
      <c r="F700" s="983">
        <v>0</v>
      </c>
      <c r="G700" s="983">
        <v>189975</v>
      </c>
      <c r="H700" s="980"/>
      <c r="I700" s="980"/>
    </row>
    <row r="701" spans="1:9" s="981" customFormat="1">
      <c r="A701" s="977">
        <v>1.3</v>
      </c>
      <c r="B701" s="982" t="s">
        <v>2454</v>
      </c>
      <c r="C701" s="982" t="s">
        <v>2453</v>
      </c>
      <c r="D701" s="983">
        <v>189975</v>
      </c>
      <c r="E701" s="983">
        <v>0</v>
      </c>
      <c r="F701" s="983">
        <v>0</v>
      </c>
      <c r="G701" s="983">
        <v>189975</v>
      </c>
      <c r="H701" s="980"/>
      <c r="I701" s="980"/>
    </row>
    <row r="702" spans="1:9" s="981" customFormat="1">
      <c r="A702" s="977">
        <v>1.3</v>
      </c>
      <c r="B702" s="982" t="s">
        <v>2455</v>
      </c>
      <c r="C702" s="982" t="s">
        <v>2453</v>
      </c>
      <c r="D702" s="983">
        <v>189975</v>
      </c>
      <c r="E702" s="983">
        <v>0</v>
      </c>
      <c r="F702" s="983">
        <v>0</v>
      </c>
      <c r="G702" s="983">
        <v>189975</v>
      </c>
      <c r="H702" s="980"/>
      <c r="I702" s="980"/>
    </row>
    <row r="703" spans="1:9" s="981" customFormat="1">
      <c r="A703" s="977">
        <v>1.3</v>
      </c>
      <c r="B703" s="982" t="s">
        <v>2456</v>
      </c>
      <c r="C703" s="982" t="s">
        <v>2453</v>
      </c>
      <c r="D703" s="983">
        <v>189975</v>
      </c>
      <c r="E703" s="983">
        <v>0</v>
      </c>
      <c r="F703" s="983">
        <v>0</v>
      </c>
      <c r="G703" s="983">
        <v>189975</v>
      </c>
      <c r="H703" s="980"/>
      <c r="I703" s="980"/>
    </row>
    <row r="704" spans="1:9" s="981" customFormat="1">
      <c r="A704" s="977">
        <v>1.3</v>
      </c>
      <c r="B704" s="982" t="s">
        <v>2458</v>
      </c>
      <c r="C704" s="982" t="s">
        <v>2459</v>
      </c>
      <c r="D704" s="983">
        <v>1843428.31</v>
      </c>
      <c r="E704" s="983">
        <v>720161.69</v>
      </c>
      <c r="F704" s="983">
        <v>0</v>
      </c>
      <c r="G704" s="983">
        <v>2563590</v>
      </c>
      <c r="H704" s="980"/>
      <c r="I704" s="980"/>
    </row>
    <row r="705" spans="1:9" s="981" customFormat="1">
      <c r="A705" s="977">
        <v>1.3</v>
      </c>
      <c r="B705" s="982" t="s">
        <v>2460</v>
      </c>
      <c r="C705" s="982" t="s">
        <v>2459</v>
      </c>
      <c r="D705" s="983">
        <v>1843428.31</v>
      </c>
      <c r="E705" s="983">
        <v>720161.69</v>
      </c>
      <c r="F705" s="983">
        <v>0</v>
      </c>
      <c r="G705" s="983">
        <v>2563590</v>
      </c>
      <c r="H705" s="980"/>
      <c r="I705" s="980"/>
    </row>
    <row r="706" spans="1:9" s="981" customFormat="1">
      <c r="A706" s="977">
        <v>1.3</v>
      </c>
      <c r="B706" s="982" t="s">
        <v>2461</v>
      </c>
      <c r="C706" s="982" t="s">
        <v>2459</v>
      </c>
      <c r="D706" s="983">
        <v>1843428.31</v>
      </c>
      <c r="E706" s="983">
        <v>720161.69</v>
      </c>
      <c r="F706" s="983">
        <v>0</v>
      </c>
      <c r="G706" s="983">
        <v>2563590</v>
      </c>
      <c r="H706" s="980"/>
      <c r="I706" s="980"/>
    </row>
    <row r="707" spans="1:9" s="981" customFormat="1">
      <c r="A707" s="977">
        <v>1.3</v>
      </c>
      <c r="B707" s="982" t="s">
        <v>2462</v>
      </c>
      <c r="C707" s="982" t="s">
        <v>2459</v>
      </c>
      <c r="D707" s="983">
        <v>1843428.31</v>
      </c>
      <c r="E707" s="983">
        <v>720161.69</v>
      </c>
      <c r="F707" s="983">
        <v>0</v>
      </c>
      <c r="G707" s="983">
        <v>2563590</v>
      </c>
      <c r="H707" s="980"/>
      <c r="I707" s="980"/>
    </row>
    <row r="708" spans="1:9" s="981" customFormat="1">
      <c r="A708" s="977">
        <v>1.3</v>
      </c>
      <c r="B708" s="982" t="s">
        <v>2464</v>
      </c>
      <c r="C708" s="982" t="s">
        <v>2465</v>
      </c>
      <c r="D708" s="983">
        <v>2427376.9700000002</v>
      </c>
      <c r="E708" s="983">
        <v>777789.93</v>
      </c>
      <c r="F708" s="983">
        <v>0</v>
      </c>
      <c r="G708" s="983">
        <v>3205166.9</v>
      </c>
      <c r="H708" s="980"/>
      <c r="I708" s="980"/>
    </row>
    <row r="709" spans="1:9" s="981" customFormat="1">
      <c r="A709" s="977">
        <v>1.3</v>
      </c>
      <c r="B709" s="982" t="s">
        <v>2466</v>
      </c>
      <c r="C709" s="982" t="s">
        <v>2465</v>
      </c>
      <c r="D709" s="983">
        <v>2427376.9700000002</v>
      </c>
      <c r="E709" s="983">
        <v>777789.93</v>
      </c>
      <c r="F709" s="983">
        <v>0</v>
      </c>
      <c r="G709" s="983">
        <v>3205166.9</v>
      </c>
      <c r="H709" s="980"/>
      <c r="I709" s="980"/>
    </row>
    <row r="710" spans="1:9" s="981" customFormat="1">
      <c r="A710" s="977">
        <v>1.3</v>
      </c>
      <c r="B710" s="982" t="s">
        <v>2467</v>
      </c>
      <c r="C710" s="982" t="s">
        <v>2465</v>
      </c>
      <c r="D710" s="983">
        <v>2427376.9700000002</v>
      </c>
      <c r="E710" s="983">
        <v>777789.93</v>
      </c>
      <c r="F710" s="983">
        <v>0</v>
      </c>
      <c r="G710" s="983">
        <v>3205166.9</v>
      </c>
      <c r="H710" s="980"/>
      <c r="I710" s="980"/>
    </row>
    <row r="711" spans="1:9" s="981" customFormat="1">
      <c r="A711" s="977">
        <v>1.3</v>
      </c>
      <c r="B711" s="982" t="s">
        <v>2468</v>
      </c>
      <c r="C711" s="982" t="s">
        <v>2465</v>
      </c>
      <c r="D711" s="983">
        <v>2427376.9700000002</v>
      </c>
      <c r="E711" s="983">
        <v>777789.93</v>
      </c>
      <c r="F711" s="983">
        <v>0</v>
      </c>
      <c r="G711" s="983">
        <v>3205166.9</v>
      </c>
      <c r="H711" s="980"/>
      <c r="I711" s="980"/>
    </row>
    <row r="712" spans="1:9" s="981" customFormat="1">
      <c r="A712" s="977">
        <v>1.3</v>
      </c>
      <c r="B712" s="982" t="s">
        <v>2470</v>
      </c>
      <c r="C712" s="982" t="s">
        <v>1186</v>
      </c>
      <c r="D712" s="983">
        <v>93718542.319999993</v>
      </c>
      <c r="E712" s="983">
        <v>22967570.93</v>
      </c>
      <c r="F712" s="983">
        <v>655710.88</v>
      </c>
      <c r="G712" s="983">
        <v>116030402.37</v>
      </c>
      <c r="H712" s="980"/>
      <c r="I712" s="980"/>
    </row>
    <row r="713" spans="1:9" s="981" customFormat="1">
      <c r="A713" s="977">
        <v>1.3</v>
      </c>
      <c r="B713" s="982" t="s">
        <v>2471</v>
      </c>
      <c r="C713" s="982" t="s">
        <v>2472</v>
      </c>
      <c r="D713" s="983">
        <v>17590442.59</v>
      </c>
      <c r="E713" s="983">
        <v>2377641.08</v>
      </c>
      <c r="F713" s="983">
        <v>26415</v>
      </c>
      <c r="G713" s="983">
        <v>19941668.670000002</v>
      </c>
      <c r="H713" s="980"/>
      <c r="I713" s="980"/>
    </row>
    <row r="714" spans="1:9" s="981" customFormat="1">
      <c r="A714" s="977">
        <v>1.3</v>
      </c>
      <c r="B714" s="982" t="s">
        <v>2473</v>
      </c>
      <c r="C714" s="982" t="s">
        <v>2472</v>
      </c>
      <c r="D714" s="983">
        <v>17590442.59</v>
      </c>
      <c r="E714" s="983">
        <v>2377641.08</v>
      </c>
      <c r="F714" s="983">
        <v>26415</v>
      </c>
      <c r="G714" s="983">
        <v>19941668.670000002</v>
      </c>
      <c r="H714" s="980"/>
      <c r="I714" s="980"/>
    </row>
    <row r="715" spans="1:9" s="981" customFormat="1">
      <c r="A715" s="977">
        <v>1.3</v>
      </c>
      <c r="B715" s="982" t="s">
        <v>2474</v>
      </c>
      <c r="C715" s="982" t="s">
        <v>2472</v>
      </c>
      <c r="D715" s="983">
        <v>17590442.59</v>
      </c>
      <c r="E715" s="983">
        <v>2377641.08</v>
      </c>
      <c r="F715" s="983">
        <v>26415</v>
      </c>
      <c r="G715" s="983">
        <v>19941668.670000002</v>
      </c>
      <c r="H715" s="980"/>
      <c r="I715" s="980"/>
    </row>
    <row r="716" spans="1:9" s="981" customFormat="1">
      <c r="A716" s="977">
        <v>1.3</v>
      </c>
      <c r="B716" s="982" t="s">
        <v>2475</v>
      </c>
      <c r="C716" s="982" t="s">
        <v>2472</v>
      </c>
      <c r="D716" s="983">
        <v>17590442.59</v>
      </c>
      <c r="E716" s="983">
        <v>2377641.08</v>
      </c>
      <c r="F716" s="983">
        <v>26415</v>
      </c>
      <c r="G716" s="983">
        <v>19941668.670000002</v>
      </c>
      <c r="H716" s="980"/>
      <c r="I716" s="980"/>
    </row>
    <row r="717" spans="1:9" s="981" customFormat="1">
      <c r="A717" s="977">
        <v>1.3</v>
      </c>
      <c r="B717" s="982" t="s">
        <v>2477</v>
      </c>
      <c r="C717" s="982" t="s">
        <v>2478</v>
      </c>
      <c r="D717" s="983">
        <v>76128099.730000004</v>
      </c>
      <c r="E717" s="983">
        <v>20589929.850000001</v>
      </c>
      <c r="F717" s="983">
        <v>629295.88</v>
      </c>
      <c r="G717" s="983">
        <v>96088733.700000003</v>
      </c>
      <c r="H717" s="980"/>
      <c r="I717" s="980"/>
    </row>
    <row r="718" spans="1:9" s="981" customFormat="1">
      <c r="A718" s="977">
        <v>1.3</v>
      </c>
      <c r="B718" s="982" t="s">
        <v>2479</v>
      </c>
      <c r="C718" s="982" t="s">
        <v>2478</v>
      </c>
      <c r="D718" s="983">
        <v>76128099.730000004</v>
      </c>
      <c r="E718" s="983">
        <v>20589929.850000001</v>
      </c>
      <c r="F718" s="983">
        <v>629295.88</v>
      </c>
      <c r="G718" s="983">
        <v>96088733.700000003</v>
      </c>
      <c r="H718" s="980"/>
      <c r="I718" s="980"/>
    </row>
    <row r="719" spans="1:9" s="981" customFormat="1">
      <c r="A719" s="977">
        <v>1.3</v>
      </c>
      <c r="B719" s="982" t="s">
        <v>2480</v>
      </c>
      <c r="C719" s="982" t="s">
        <v>2478</v>
      </c>
      <c r="D719" s="983">
        <v>76128099.730000004</v>
      </c>
      <c r="E719" s="983">
        <v>20589929.850000001</v>
      </c>
      <c r="F719" s="983">
        <v>629295.88</v>
      </c>
      <c r="G719" s="983">
        <v>96088733.700000003</v>
      </c>
      <c r="H719" s="980"/>
      <c r="I719" s="980"/>
    </row>
    <row r="720" spans="1:9" s="981" customFormat="1">
      <c r="A720" s="977">
        <v>1.3</v>
      </c>
      <c r="B720" s="982" t="s">
        <v>2481</v>
      </c>
      <c r="C720" s="982" t="s">
        <v>2478</v>
      </c>
      <c r="D720" s="983">
        <v>76128099.730000004</v>
      </c>
      <c r="E720" s="983">
        <v>20589929.850000001</v>
      </c>
      <c r="F720" s="983">
        <v>629295.88</v>
      </c>
      <c r="G720" s="983">
        <v>96088733.700000003</v>
      </c>
      <c r="H720" s="980"/>
      <c r="I720" s="980"/>
    </row>
    <row r="721" spans="1:9" s="981" customFormat="1">
      <c r="A721" s="977">
        <v>1.3</v>
      </c>
      <c r="B721" s="982" t="s">
        <v>2483</v>
      </c>
      <c r="C721" s="982" t="s">
        <v>1193</v>
      </c>
      <c r="D721" s="983">
        <v>358758573.22000003</v>
      </c>
      <c r="E721" s="983">
        <v>109152282.08</v>
      </c>
      <c r="F721" s="983">
        <v>4189760.39</v>
      </c>
      <c r="G721" s="983">
        <v>463721094.91000003</v>
      </c>
      <c r="H721" s="980"/>
      <c r="I721" s="980"/>
    </row>
    <row r="722" spans="1:9" s="981" customFormat="1">
      <c r="A722" s="977">
        <v>1.3</v>
      </c>
      <c r="B722" s="982" t="s">
        <v>2484</v>
      </c>
      <c r="C722" s="982" t="s">
        <v>1195</v>
      </c>
      <c r="D722" s="983">
        <v>33127821.920000002</v>
      </c>
      <c r="E722" s="983">
        <v>4385273.8099999996</v>
      </c>
      <c r="F722" s="983">
        <v>180226.5</v>
      </c>
      <c r="G722" s="983">
        <v>37332869.229999997</v>
      </c>
      <c r="H722" s="980"/>
      <c r="I722" s="980"/>
    </row>
    <row r="723" spans="1:9" s="981" customFormat="1">
      <c r="A723" s="977">
        <v>1.3</v>
      </c>
      <c r="B723" s="982" t="s">
        <v>2485</v>
      </c>
      <c r="C723" s="982" t="s">
        <v>1195</v>
      </c>
      <c r="D723" s="983">
        <v>33127821.920000002</v>
      </c>
      <c r="E723" s="983">
        <v>4385273.8099999996</v>
      </c>
      <c r="F723" s="983">
        <v>180226.5</v>
      </c>
      <c r="G723" s="983">
        <v>37332869.229999997</v>
      </c>
      <c r="H723" s="980"/>
      <c r="I723" s="980"/>
    </row>
    <row r="724" spans="1:9" s="981" customFormat="1">
      <c r="A724" s="977">
        <v>1.3</v>
      </c>
      <c r="B724" s="982" t="s">
        <v>2486</v>
      </c>
      <c r="C724" s="982" t="s">
        <v>1195</v>
      </c>
      <c r="D724" s="983">
        <v>33127821.920000002</v>
      </c>
      <c r="E724" s="983">
        <v>4385273.8099999996</v>
      </c>
      <c r="F724" s="983">
        <v>180226.5</v>
      </c>
      <c r="G724" s="983">
        <v>37332869.229999997</v>
      </c>
      <c r="H724" s="980"/>
      <c r="I724" s="980"/>
    </row>
    <row r="725" spans="1:9" s="981" customFormat="1">
      <c r="A725" s="977">
        <v>1.3</v>
      </c>
      <c r="B725" s="982" t="s">
        <v>2487</v>
      </c>
      <c r="C725" s="982" t="s">
        <v>1195</v>
      </c>
      <c r="D725" s="983">
        <v>33127821.920000002</v>
      </c>
      <c r="E725" s="983">
        <v>4385273.8099999996</v>
      </c>
      <c r="F725" s="983">
        <v>180226.5</v>
      </c>
      <c r="G725" s="983">
        <v>37332869.229999997</v>
      </c>
      <c r="H725" s="980"/>
      <c r="I725" s="980"/>
    </row>
    <row r="726" spans="1:9" s="981" customFormat="1">
      <c r="A726" s="977">
        <v>1.3</v>
      </c>
      <c r="B726" s="982" t="s">
        <v>2489</v>
      </c>
      <c r="C726" s="982" t="s">
        <v>2490</v>
      </c>
      <c r="D726" s="983">
        <v>52732370.740000002</v>
      </c>
      <c r="E726" s="983">
        <v>79017317.709999993</v>
      </c>
      <c r="F726" s="983">
        <v>22500</v>
      </c>
      <c r="G726" s="983">
        <v>131727188.45</v>
      </c>
      <c r="H726" s="980"/>
      <c r="I726" s="980"/>
    </row>
    <row r="727" spans="1:9" s="981" customFormat="1">
      <c r="A727" s="977">
        <v>1.3</v>
      </c>
      <c r="B727" s="982" t="s">
        <v>2491</v>
      </c>
      <c r="C727" s="982" t="s">
        <v>2490</v>
      </c>
      <c r="D727" s="983">
        <v>52732370.740000002</v>
      </c>
      <c r="E727" s="983">
        <v>79017317.709999993</v>
      </c>
      <c r="F727" s="983">
        <v>22500</v>
      </c>
      <c r="G727" s="983">
        <v>131727188.45</v>
      </c>
      <c r="H727" s="980"/>
      <c r="I727" s="980"/>
    </row>
    <row r="728" spans="1:9" s="981" customFormat="1">
      <c r="A728" s="977">
        <v>1.3</v>
      </c>
      <c r="B728" s="982" t="s">
        <v>2492</v>
      </c>
      <c r="C728" s="982" t="s">
        <v>2490</v>
      </c>
      <c r="D728" s="983">
        <v>52732370.740000002</v>
      </c>
      <c r="E728" s="983">
        <v>79017317.709999993</v>
      </c>
      <c r="F728" s="983">
        <v>22500</v>
      </c>
      <c r="G728" s="983">
        <v>131727188.45</v>
      </c>
      <c r="H728" s="980"/>
      <c r="I728" s="980"/>
    </row>
    <row r="729" spans="1:9" s="981" customFormat="1">
      <c r="A729" s="977">
        <v>1.3</v>
      </c>
      <c r="B729" s="982" t="s">
        <v>2493</v>
      </c>
      <c r="C729" s="982" t="s">
        <v>2490</v>
      </c>
      <c r="D729" s="983">
        <v>52732370.740000002</v>
      </c>
      <c r="E729" s="983">
        <v>79017317.709999993</v>
      </c>
      <c r="F729" s="983">
        <v>22500</v>
      </c>
      <c r="G729" s="983">
        <v>131727188.45</v>
      </c>
      <c r="H729" s="980"/>
      <c r="I729" s="980"/>
    </row>
    <row r="730" spans="1:9" s="981" customFormat="1">
      <c r="A730" s="977">
        <v>1.3</v>
      </c>
      <c r="B730" s="982" t="s">
        <v>2495</v>
      </c>
      <c r="C730" s="982" t="s">
        <v>1205</v>
      </c>
      <c r="D730" s="983">
        <v>152279988.56999999</v>
      </c>
      <c r="E730" s="983">
        <v>15997464.49</v>
      </c>
      <c r="F730" s="983">
        <v>2074435.91</v>
      </c>
      <c r="G730" s="983">
        <v>166203017.15000001</v>
      </c>
      <c r="H730" s="980"/>
      <c r="I730" s="980"/>
    </row>
    <row r="731" spans="1:9" s="981" customFormat="1">
      <c r="A731" s="977">
        <v>1.3</v>
      </c>
      <c r="B731" s="982" t="s">
        <v>2496</v>
      </c>
      <c r="C731" s="982" t="s">
        <v>1205</v>
      </c>
      <c r="D731" s="983">
        <v>152279988.56999999</v>
      </c>
      <c r="E731" s="983">
        <v>15997464.49</v>
      </c>
      <c r="F731" s="983">
        <v>2074435.91</v>
      </c>
      <c r="G731" s="983">
        <v>166203017.15000001</v>
      </c>
      <c r="H731" s="980"/>
      <c r="I731" s="980"/>
    </row>
    <row r="732" spans="1:9" s="981" customFormat="1">
      <c r="A732" s="977">
        <v>1.3</v>
      </c>
      <c r="B732" s="982" t="s">
        <v>2497</v>
      </c>
      <c r="C732" s="982" t="s">
        <v>1205</v>
      </c>
      <c r="D732" s="983">
        <v>152279988.56999999</v>
      </c>
      <c r="E732" s="983">
        <v>15997464.49</v>
      </c>
      <c r="F732" s="983">
        <v>2074435.91</v>
      </c>
      <c r="G732" s="983">
        <v>166203017.15000001</v>
      </c>
      <c r="H732" s="980"/>
      <c r="I732" s="980"/>
    </row>
    <row r="733" spans="1:9" s="981" customFormat="1">
      <c r="A733" s="977">
        <v>1.3</v>
      </c>
      <c r="B733" s="982" t="s">
        <v>2498</v>
      </c>
      <c r="C733" s="982" t="s">
        <v>1205</v>
      </c>
      <c r="D733" s="983">
        <v>152279988.56999999</v>
      </c>
      <c r="E733" s="983">
        <v>15997464.49</v>
      </c>
      <c r="F733" s="983">
        <v>2074435.91</v>
      </c>
      <c r="G733" s="983">
        <v>166203017.15000001</v>
      </c>
      <c r="H733" s="980"/>
      <c r="I733" s="980"/>
    </row>
    <row r="734" spans="1:9" s="981" customFormat="1">
      <c r="A734" s="977">
        <v>1.3</v>
      </c>
      <c r="B734" s="982" t="s">
        <v>2500</v>
      </c>
      <c r="C734" s="982" t="s">
        <v>1212</v>
      </c>
      <c r="D734" s="983">
        <v>31891375.399999999</v>
      </c>
      <c r="E734" s="983">
        <v>3530409.35</v>
      </c>
      <c r="F734" s="983">
        <v>707568</v>
      </c>
      <c r="G734" s="983">
        <v>34714216.75</v>
      </c>
      <c r="H734" s="980"/>
      <c r="I734" s="980"/>
    </row>
    <row r="735" spans="1:9" s="981" customFormat="1">
      <c r="A735" s="977">
        <v>1.3</v>
      </c>
      <c r="B735" s="982" t="s">
        <v>2501</v>
      </c>
      <c r="C735" s="982" t="s">
        <v>1212</v>
      </c>
      <c r="D735" s="983">
        <v>31891375.399999999</v>
      </c>
      <c r="E735" s="983">
        <v>3530409.35</v>
      </c>
      <c r="F735" s="983">
        <v>707568</v>
      </c>
      <c r="G735" s="983">
        <v>34714216.75</v>
      </c>
      <c r="H735" s="980"/>
      <c r="I735" s="980"/>
    </row>
    <row r="736" spans="1:9" s="981" customFormat="1">
      <c r="A736" s="977">
        <v>1.3</v>
      </c>
      <c r="B736" s="982" t="s">
        <v>2502</v>
      </c>
      <c r="C736" s="982" t="s">
        <v>1212</v>
      </c>
      <c r="D736" s="983">
        <v>31891375.399999999</v>
      </c>
      <c r="E736" s="983">
        <v>3530409.35</v>
      </c>
      <c r="F736" s="983">
        <v>707568</v>
      </c>
      <c r="G736" s="983">
        <v>34714216.75</v>
      </c>
      <c r="H736" s="980"/>
      <c r="I736" s="980"/>
    </row>
    <row r="737" spans="1:9" s="981" customFormat="1">
      <c r="A737" s="977">
        <v>1.3</v>
      </c>
      <c r="B737" s="982" t="s">
        <v>2503</v>
      </c>
      <c r="C737" s="982" t="s">
        <v>1212</v>
      </c>
      <c r="D737" s="983">
        <v>31891375.399999999</v>
      </c>
      <c r="E737" s="983">
        <v>3530409.35</v>
      </c>
      <c r="F737" s="983">
        <v>707568</v>
      </c>
      <c r="G737" s="983">
        <v>34714216.75</v>
      </c>
      <c r="H737" s="980"/>
      <c r="I737" s="980"/>
    </row>
    <row r="738" spans="1:9" s="981" customFormat="1">
      <c r="A738" s="977">
        <v>1.3</v>
      </c>
      <c r="B738" s="982" t="s">
        <v>2505</v>
      </c>
      <c r="C738" s="982" t="s">
        <v>1217</v>
      </c>
      <c r="D738" s="983">
        <v>29599527.98</v>
      </c>
      <c r="E738" s="983">
        <v>3975140.37</v>
      </c>
      <c r="F738" s="983">
        <v>33238.5</v>
      </c>
      <c r="G738" s="983">
        <v>33541429.850000001</v>
      </c>
      <c r="H738" s="980"/>
      <c r="I738" s="980"/>
    </row>
    <row r="739" spans="1:9" s="981" customFormat="1">
      <c r="A739" s="977">
        <v>1.3</v>
      </c>
      <c r="B739" s="982" t="s">
        <v>2506</v>
      </c>
      <c r="C739" s="982" t="s">
        <v>1217</v>
      </c>
      <c r="D739" s="983">
        <v>29599527.98</v>
      </c>
      <c r="E739" s="983">
        <v>3975140.37</v>
      </c>
      <c r="F739" s="983">
        <v>33238.5</v>
      </c>
      <c r="G739" s="983">
        <v>33541429.850000001</v>
      </c>
      <c r="H739" s="980"/>
      <c r="I739" s="980"/>
    </row>
    <row r="740" spans="1:9" s="981" customFormat="1">
      <c r="A740" s="977">
        <v>1.3</v>
      </c>
      <c r="B740" s="982" t="s">
        <v>2507</v>
      </c>
      <c r="C740" s="982" t="s">
        <v>1217</v>
      </c>
      <c r="D740" s="983">
        <v>29599527.98</v>
      </c>
      <c r="E740" s="983">
        <v>3975140.37</v>
      </c>
      <c r="F740" s="983">
        <v>33238.5</v>
      </c>
      <c r="G740" s="983">
        <v>33541429.850000001</v>
      </c>
      <c r="H740" s="980"/>
      <c r="I740" s="980"/>
    </row>
    <row r="741" spans="1:9" s="981" customFormat="1">
      <c r="A741" s="977">
        <v>1.3</v>
      </c>
      <c r="B741" s="982" t="s">
        <v>2508</v>
      </c>
      <c r="C741" s="982" t="s">
        <v>1217</v>
      </c>
      <c r="D741" s="983">
        <v>29599527.98</v>
      </c>
      <c r="E741" s="983">
        <v>3975140.37</v>
      </c>
      <c r="F741" s="983">
        <v>33238.5</v>
      </c>
      <c r="G741" s="983">
        <v>33541429.850000001</v>
      </c>
      <c r="H741" s="980"/>
      <c r="I741" s="980"/>
    </row>
    <row r="742" spans="1:9" s="981" customFormat="1">
      <c r="A742" s="977">
        <v>1.3</v>
      </c>
      <c r="B742" s="982" t="s">
        <v>2510</v>
      </c>
      <c r="C742" s="982" t="s">
        <v>2511</v>
      </c>
      <c r="D742" s="983">
        <v>49608440.039999999</v>
      </c>
      <c r="E742" s="983">
        <v>1133445.22</v>
      </c>
      <c r="F742" s="983">
        <v>1150000</v>
      </c>
      <c r="G742" s="983">
        <v>49591885.259999998</v>
      </c>
      <c r="H742" s="980"/>
      <c r="I742" s="980"/>
    </row>
    <row r="743" spans="1:9" s="981" customFormat="1">
      <c r="A743" s="977">
        <v>1.3</v>
      </c>
      <c r="B743" s="982" t="s">
        <v>2512</v>
      </c>
      <c r="C743" s="982" t="s">
        <v>2513</v>
      </c>
      <c r="D743" s="983">
        <v>49608440.039999999</v>
      </c>
      <c r="E743" s="983">
        <v>1133445.22</v>
      </c>
      <c r="F743" s="983">
        <v>1150000</v>
      </c>
      <c r="G743" s="983">
        <v>49591885.259999998</v>
      </c>
      <c r="H743" s="980"/>
      <c r="I743" s="980"/>
    </row>
    <row r="744" spans="1:9" s="981" customFormat="1">
      <c r="A744" s="977">
        <v>1.3</v>
      </c>
      <c r="B744" s="982" t="s">
        <v>2514</v>
      </c>
      <c r="C744" s="982" t="s">
        <v>2513</v>
      </c>
      <c r="D744" s="983">
        <v>49608440.039999999</v>
      </c>
      <c r="E744" s="983">
        <v>1133445.22</v>
      </c>
      <c r="F744" s="983">
        <v>1150000</v>
      </c>
      <c r="G744" s="983">
        <v>49591885.259999998</v>
      </c>
      <c r="H744" s="980"/>
      <c r="I744" s="980"/>
    </row>
    <row r="745" spans="1:9" s="981" customFormat="1">
      <c r="A745" s="977">
        <v>1.3</v>
      </c>
      <c r="B745" s="982" t="s">
        <v>2515</v>
      </c>
      <c r="C745" s="982" t="s">
        <v>2513</v>
      </c>
      <c r="D745" s="983">
        <v>49608440.039999999</v>
      </c>
      <c r="E745" s="983">
        <v>1133445.22</v>
      </c>
      <c r="F745" s="983">
        <v>1150000</v>
      </c>
      <c r="G745" s="983">
        <v>49591885.259999998</v>
      </c>
      <c r="H745" s="980"/>
      <c r="I745" s="980"/>
    </row>
    <row r="746" spans="1:9" s="981" customFormat="1">
      <c r="A746" s="977">
        <v>1.3</v>
      </c>
      <c r="B746" s="982" t="s">
        <v>2517</v>
      </c>
      <c r="C746" s="982" t="s">
        <v>2518</v>
      </c>
      <c r="D746" s="983">
        <v>155502.95000000001</v>
      </c>
      <c r="E746" s="983">
        <v>69358.649999999994</v>
      </c>
      <c r="F746" s="983">
        <v>0</v>
      </c>
      <c r="G746" s="983">
        <v>224861.6</v>
      </c>
      <c r="H746" s="980"/>
      <c r="I746" s="980"/>
    </row>
    <row r="747" spans="1:9" s="981" customFormat="1">
      <c r="A747" s="977">
        <v>1.3</v>
      </c>
      <c r="B747" s="982" t="s">
        <v>2519</v>
      </c>
      <c r="C747" s="982" t="s">
        <v>2518</v>
      </c>
      <c r="D747" s="983">
        <v>155502.95000000001</v>
      </c>
      <c r="E747" s="983">
        <v>69358.649999999994</v>
      </c>
      <c r="F747" s="983">
        <v>0</v>
      </c>
      <c r="G747" s="983">
        <v>224861.6</v>
      </c>
      <c r="H747" s="980"/>
      <c r="I747" s="980"/>
    </row>
    <row r="748" spans="1:9" s="981" customFormat="1">
      <c r="A748" s="977">
        <v>1.3</v>
      </c>
      <c r="B748" s="982" t="s">
        <v>2520</v>
      </c>
      <c r="C748" s="982" t="s">
        <v>2518</v>
      </c>
      <c r="D748" s="983">
        <v>155502.95000000001</v>
      </c>
      <c r="E748" s="983">
        <v>69358.649999999994</v>
      </c>
      <c r="F748" s="983">
        <v>0</v>
      </c>
      <c r="G748" s="983">
        <v>224861.6</v>
      </c>
      <c r="H748" s="980"/>
      <c r="I748" s="980"/>
    </row>
    <row r="749" spans="1:9" s="981" customFormat="1">
      <c r="A749" s="977">
        <v>1.3</v>
      </c>
      <c r="B749" s="982" t="s">
        <v>2521</v>
      </c>
      <c r="C749" s="982" t="s">
        <v>2518</v>
      </c>
      <c r="D749" s="983">
        <v>155502.95000000001</v>
      </c>
      <c r="E749" s="983">
        <v>69358.649999999994</v>
      </c>
      <c r="F749" s="983">
        <v>0</v>
      </c>
      <c r="G749" s="983">
        <v>224861.6</v>
      </c>
      <c r="H749" s="980"/>
      <c r="I749" s="980"/>
    </row>
    <row r="750" spans="1:9" s="981" customFormat="1">
      <c r="A750" s="977">
        <v>1.3</v>
      </c>
      <c r="B750" s="982" t="s">
        <v>2523</v>
      </c>
      <c r="C750" s="982" t="s">
        <v>2524</v>
      </c>
      <c r="D750" s="983">
        <v>9363545.6199999992</v>
      </c>
      <c r="E750" s="983">
        <v>1043872.48</v>
      </c>
      <c r="F750" s="983">
        <v>21791.48</v>
      </c>
      <c r="G750" s="983">
        <v>10385626.619999999</v>
      </c>
      <c r="H750" s="980"/>
      <c r="I750" s="980"/>
    </row>
    <row r="751" spans="1:9" s="981" customFormat="1">
      <c r="A751" s="977">
        <v>1.3</v>
      </c>
      <c r="B751" s="982" t="s">
        <v>2525</v>
      </c>
      <c r="C751" s="982" t="s">
        <v>2524</v>
      </c>
      <c r="D751" s="983">
        <v>9363545.6199999992</v>
      </c>
      <c r="E751" s="983">
        <v>1043872.48</v>
      </c>
      <c r="F751" s="983">
        <v>21791.48</v>
      </c>
      <c r="G751" s="983">
        <v>10385626.619999999</v>
      </c>
      <c r="H751" s="980"/>
      <c r="I751" s="980"/>
    </row>
    <row r="752" spans="1:9" s="981" customFormat="1">
      <c r="A752" s="977">
        <v>1.3</v>
      </c>
      <c r="B752" s="982" t="s">
        <v>2526</v>
      </c>
      <c r="C752" s="982" t="s">
        <v>2524</v>
      </c>
      <c r="D752" s="983">
        <v>9363545.6199999992</v>
      </c>
      <c r="E752" s="983">
        <v>1043872.48</v>
      </c>
      <c r="F752" s="983">
        <v>21791.48</v>
      </c>
      <c r="G752" s="983">
        <v>10385626.619999999</v>
      </c>
      <c r="H752" s="980"/>
      <c r="I752" s="980"/>
    </row>
    <row r="753" spans="1:9" s="981" customFormat="1">
      <c r="A753" s="977">
        <v>1.3</v>
      </c>
      <c r="B753" s="982" t="s">
        <v>2527</v>
      </c>
      <c r="C753" s="982" t="s">
        <v>2524</v>
      </c>
      <c r="D753" s="983">
        <v>9363545.6199999992</v>
      </c>
      <c r="E753" s="983">
        <v>1043872.48</v>
      </c>
      <c r="F753" s="983">
        <v>21791.48</v>
      </c>
      <c r="G753" s="983">
        <v>10385626.619999999</v>
      </c>
      <c r="H753" s="980"/>
      <c r="I753" s="980"/>
    </row>
    <row r="754" spans="1:9" s="981" customFormat="1">
      <c r="A754" s="977">
        <v>1.3</v>
      </c>
      <c r="B754" s="982" t="s">
        <v>2529</v>
      </c>
      <c r="C754" s="982" t="s">
        <v>2530</v>
      </c>
      <c r="D754" s="983">
        <v>2277912964.0799999</v>
      </c>
      <c r="E754" s="983">
        <v>730798874.07000005</v>
      </c>
      <c r="F754" s="983">
        <v>670.91</v>
      </c>
      <c r="G754" s="983">
        <v>3008711167.2399998</v>
      </c>
      <c r="H754" s="980"/>
      <c r="I754" s="980"/>
    </row>
    <row r="755" spans="1:9" s="981" customFormat="1">
      <c r="A755" s="977">
        <v>1.3</v>
      </c>
      <c r="B755" s="982" t="s">
        <v>2531</v>
      </c>
      <c r="C755" s="982" t="s">
        <v>2532</v>
      </c>
      <c r="D755" s="983">
        <v>2277912964.0799999</v>
      </c>
      <c r="E755" s="983">
        <v>730798874.07000005</v>
      </c>
      <c r="F755" s="983">
        <v>670.91</v>
      </c>
      <c r="G755" s="983">
        <v>3008711167.2399998</v>
      </c>
      <c r="H755" s="980"/>
      <c r="I755" s="980"/>
    </row>
    <row r="756" spans="1:9" s="981" customFormat="1">
      <c r="A756" s="977">
        <v>1.3</v>
      </c>
      <c r="B756" s="982" t="s">
        <v>2533</v>
      </c>
      <c r="C756" s="982" t="s">
        <v>2534</v>
      </c>
      <c r="D756" s="983">
        <v>1525494350.1500001</v>
      </c>
      <c r="E756" s="983">
        <v>503745976.41000003</v>
      </c>
      <c r="F756" s="983">
        <v>0</v>
      </c>
      <c r="G756" s="983">
        <v>2029240326.5599999</v>
      </c>
      <c r="H756" s="980"/>
      <c r="I756" s="980"/>
    </row>
    <row r="757" spans="1:9" s="981" customFormat="1">
      <c r="A757" s="977">
        <v>1.3</v>
      </c>
      <c r="B757" s="982" t="s">
        <v>2535</v>
      </c>
      <c r="C757" s="982" t="s">
        <v>2536</v>
      </c>
      <c r="D757" s="983">
        <v>493305631.85000002</v>
      </c>
      <c r="E757" s="983">
        <v>164448853.56</v>
      </c>
      <c r="F757" s="983">
        <v>0</v>
      </c>
      <c r="G757" s="983">
        <v>657754485.40999997</v>
      </c>
      <c r="H757" s="980"/>
      <c r="I757" s="980"/>
    </row>
    <row r="758" spans="1:9" s="981" customFormat="1">
      <c r="A758" s="977">
        <v>1.3</v>
      </c>
      <c r="B758" s="982" t="s">
        <v>2537</v>
      </c>
      <c r="C758" s="982" t="s">
        <v>2536</v>
      </c>
      <c r="D758" s="983">
        <v>493305631.85000002</v>
      </c>
      <c r="E758" s="983">
        <v>164448853.56</v>
      </c>
      <c r="F758" s="983">
        <v>0</v>
      </c>
      <c r="G758" s="983">
        <v>657754485.40999997</v>
      </c>
      <c r="H758" s="980"/>
      <c r="I758" s="980"/>
    </row>
    <row r="759" spans="1:9" s="981" customFormat="1">
      <c r="A759" s="977">
        <v>1.3</v>
      </c>
      <c r="B759" s="982" t="s">
        <v>2538</v>
      </c>
      <c r="C759" s="982" t="s">
        <v>2536</v>
      </c>
      <c r="D759" s="983">
        <v>493305631.85000002</v>
      </c>
      <c r="E759" s="983">
        <v>164448853.56</v>
      </c>
      <c r="F759" s="983">
        <v>0</v>
      </c>
      <c r="G759" s="983">
        <v>657754485.40999997</v>
      </c>
      <c r="H759" s="980"/>
      <c r="I759" s="980"/>
    </row>
    <row r="760" spans="1:9" s="981" customFormat="1">
      <c r="A760" s="977">
        <v>1.3</v>
      </c>
      <c r="B760" s="982" t="s">
        <v>2543</v>
      </c>
      <c r="C760" s="982" t="s">
        <v>2544</v>
      </c>
      <c r="D760" s="983">
        <v>8454983.4399999995</v>
      </c>
      <c r="E760" s="983">
        <v>2708094.41</v>
      </c>
      <c r="F760" s="983">
        <v>0</v>
      </c>
      <c r="G760" s="983">
        <v>11163077.85</v>
      </c>
      <c r="H760" s="980"/>
      <c r="I760" s="980"/>
    </row>
    <row r="761" spans="1:9" s="981" customFormat="1">
      <c r="A761" s="977">
        <v>1.3</v>
      </c>
      <c r="B761" s="982" t="s">
        <v>2545</v>
      </c>
      <c r="C761" s="982" t="s">
        <v>2544</v>
      </c>
      <c r="D761" s="983">
        <v>8454983.4399999995</v>
      </c>
      <c r="E761" s="983">
        <v>2708094.41</v>
      </c>
      <c r="F761" s="983">
        <v>0</v>
      </c>
      <c r="G761" s="983">
        <v>11163077.85</v>
      </c>
      <c r="H761" s="980"/>
      <c r="I761" s="980"/>
    </row>
    <row r="762" spans="1:9" s="981" customFormat="1">
      <c r="A762" s="977">
        <v>1.3</v>
      </c>
      <c r="B762" s="982" t="s">
        <v>2546</v>
      </c>
      <c r="C762" s="982" t="s">
        <v>2544</v>
      </c>
      <c r="D762" s="983">
        <v>8454983.4399999995</v>
      </c>
      <c r="E762" s="983">
        <v>2708094.41</v>
      </c>
      <c r="F762" s="983">
        <v>0</v>
      </c>
      <c r="G762" s="983">
        <v>11163077.85</v>
      </c>
      <c r="H762" s="980"/>
      <c r="I762" s="980"/>
    </row>
    <row r="763" spans="1:9" s="981" customFormat="1">
      <c r="A763" s="977">
        <v>1.3</v>
      </c>
      <c r="B763" s="982" t="s">
        <v>2549</v>
      </c>
      <c r="C763" s="982" t="s">
        <v>2550</v>
      </c>
      <c r="D763" s="983">
        <v>269315486.69</v>
      </c>
      <c r="E763" s="983">
        <v>86595877.950000003</v>
      </c>
      <c r="F763" s="983">
        <v>0</v>
      </c>
      <c r="G763" s="983">
        <v>355911364.63999999</v>
      </c>
      <c r="H763" s="980"/>
      <c r="I763" s="980"/>
    </row>
    <row r="764" spans="1:9" s="981" customFormat="1">
      <c r="A764" s="977">
        <v>1.3</v>
      </c>
      <c r="B764" s="982" t="s">
        <v>2551</v>
      </c>
      <c r="C764" s="982" t="s">
        <v>2550</v>
      </c>
      <c r="D764" s="983">
        <v>269315486.69</v>
      </c>
      <c r="E764" s="983">
        <v>86595877.950000003</v>
      </c>
      <c r="F764" s="983">
        <v>0</v>
      </c>
      <c r="G764" s="983">
        <v>355911364.63999999</v>
      </c>
      <c r="H764" s="980"/>
      <c r="I764" s="980"/>
    </row>
    <row r="765" spans="1:9" s="981" customFormat="1">
      <c r="A765" s="977">
        <v>1.3</v>
      </c>
      <c r="B765" s="982" t="s">
        <v>2552</v>
      </c>
      <c r="C765" s="982" t="s">
        <v>2550</v>
      </c>
      <c r="D765" s="983">
        <v>269315486.69</v>
      </c>
      <c r="E765" s="983">
        <v>86595877.950000003</v>
      </c>
      <c r="F765" s="983">
        <v>0</v>
      </c>
      <c r="G765" s="983">
        <v>355911364.63999999</v>
      </c>
      <c r="H765" s="980"/>
      <c r="I765" s="980"/>
    </row>
    <row r="766" spans="1:9" s="981" customFormat="1">
      <c r="A766" s="977">
        <v>1.3</v>
      </c>
      <c r="B766" s="982" t="s">
        <v>2565</v>
      </c>
      <c r="C766" s="982" t="s">
        <v>2566</v>
      </c>
      <c r="D766" s="983">
        <v>153824507.80000001</v>
      </c>
      <c r="E766" s="983">
        <v>50407354.950000003</v>
      </c>
      <c r="F766" s="983">
        <v>0</v>
      </c>
      <c r="G766" s="983">
        <v>204231862.75</v>
      </c>
      <c r="H766" s="980"/>
      <c r="I766" s="980"/>
    </row>
    <row r="767" spans="1:9" s="981" customFormat="1">
      <c r="A767" s="977">
        <v>1.3</v>
      </c>
      <c r="B767" s="982" t="s">
        <v>2567</v>
      </c>
      <c r="C767" s="982" t="s">
        <v>2566</v>
      </c>
      <c r="D767" s="983">
        <v>153824507.80000001</v>
      </c>
      <c r="E767" s="983">
        <v>50407354.950000003</v>
      </c>
      <c r="F767" s="983">
        <v>0</v>
      </c>
      <c r="G767" s="983">
        <v>204231862.75</v>
      </c>
      <c r="H767" s="980"/>
      <c r="I767" s="980"/>
    </row>
    <row r="768" spans="1:9" s="981" customFormat="1">
      <c r="A768" s="977">
        <v>1.3</v>
      </c>
      <c r="B768" s="982" t="s">
        <v>2568</v>
      </c>
      <c r="C768" s="982" t="s">
        <v>2566</v>
      </c>
      <c r="D768" s="983">
        <v>153824507.80000001</v>
      </c>
      <c r="E768" s="983">
        <v>50407354.950000003</v>
      </c>
      <c r="F768" s="983">
        <v>0</v>
      </c>
      <c r="G768" s="983">
        <v>204231862.75</v>
      </c>
      <c r="H768" s="980"/>
      <c r="I768" s="980"/>
    </row>
    <row r="769" spans="1:9" s="981" customFormat="1">
      <c r="A769" s="977">
        <v>1.3</v>
      </c>
      <c r="B769" s="982" t="s">
        <v>2570</v>
      </c>
      <c r="C769" s="982" t="s">
        <v>2571</v>
      </c>
      <c r="D769" s="983">
        <v>152296116.66</v>
      </c>
      <c r="E769" s="983">
        <v>50694229.43</v>
      </c>
      <c r="F769" s="983">
        <v>0</v>
      </c>
      <c r="G769" s="983">
        <v>202990346.09</v>
      </c>
      <c r="H769" s="980"/>
      <c r="I769" s="980"/>
    </row>
    <row r="770" spans="1:9" s="981" customFormat="1">
      <c r="A770" s="977">
        <v>1.3</v>
      </c>
      <c r="B770" s="982" t="s">
        <v>2572</v>
      </c>
      <c r="C770" s="982" t="s">
        <v>2571</v>
      </c>
      <c r="D770" s="983">
        <v>152296116.66</v>
      </c>
      <c r="E770" s="983">
        <v>50694229.43</v>
      </c>
      <c r="F770" s="983">
        <v>0</v>
      </c>
      <c r="G770" s="983">
        <v>202990346.09</v>
      </c>
      <c r="H770" s="980"/>
      <c r="I770" s="980"/>
    </row>
    <row r="771" spans="1:9" s="981" customFormat="1">
      <c r="A771" s="977">
        <v>1.3</v>
      </c>
      <c r="B771" s="982" t="s">
        <v>2573</v>
      </c>
      <c r="C771" s="982" t="s">
        <v>2571</v>
      </c>
      <c r="D771" s="983">
        <v>152296116.66</v>
      </c>
      <c r="E771" s="983">
        <v>50694229.43</v>
      </c>
      <c r="F771" s="983">
        <v>0</v>
      </c>
      <c r="G771" s="983">
        <v>202990346.09</v>
      </c>
      <c r="H771" s="980"/>
      <c r="I771" s="980"/>
    </row>
    <row r="772" spans="1:9" s="981" customFormat="1">
      <c r="A772" s="977">
        <v>1.3</v>
      </c>
      <c r="B772" s="982" t="s">
        <v>2576</v>
      </c>
      <c r="C772" s="982" t="s">
        <v>2577</v>
      </c>
      <c r="D772" s="983">
        <v>284284524.25999999</v>
      </c>
      <c r="E772" s="983">
        <v>94693220.849999994</v>
      </c>
      <c r="F772" s="983">
        <v>0</v>
      </c>
      <c r="G772" s="983">
        <v>378977745.11000001</v>
      </c>
      <c r="H772" s="980"/>
      <c r="I772" s="980"/>
    </row>
    <row r="773" spans="1:9" s="981" customFormat="1">
      <c r="A773" s="977">
        <v>1.3</v>
      </c>
      <c r="B773" s="982" t="s">
        <v>2578</v>
      </c>
      <c r="C773" s="982" t="s">
        <v>2577</v>
      </c>
      <c r="D773" s="983">
        <v>284284524.25999999</v>
      </c>
      <c r="E773" s="983">
        <v>94693220.849999994</v>
      </c>
      <c r="F773" s="983">
        <v>0</v>
      </c>
      <c r="G773" s="983">
        <v>378977745.11000001</v>
      </c>
      <c r="H773" s="980"/>
      <c r="I773" s="980"/>
    </row>
    <row r="774" spans="1:9" s="981" customFormat="1">
      <c r="A774" s="977">
        <v>1.3</v>
      </c>
      <c r="B774" s="982" t="s">
        <v>2579</v>
      </c>
      <c r="C774" s="982" t="s">
        <v>2577</v>
      </c>
      <c r="D774" s="983">
        <v>284284524.25999999</v>
      </c>
      <c r="E774" s="983">
        <v>94693220.849999994</v>
      </c>
      <c r="F774" s="983">
        <v>0</v>
      </c>
      <c r="G774" s="983">
        <v>378977745.11000001</v>
      </c>
      <c r="H774" s="980"/>
      <c r="I774" s="980"/>
    </row>
    <row r="775" spans="1:9" s="981" customFormat="1">
      <c r="A775" s="977">
        <v>1.3</v>
      </c>
      <c r="B775" s="982" t="s">
        <v>2581</v>
      </c>
      <c r="C775" s="982" t="s">
        <v>2582</v>
      </c>
      <c r="D775" s="983">
        <v>65939327.829999998</v>
      </c>
      <c r="E775" s="983">
        <v>22594174.620000001</v>
      </c>
      <c r="F775" s="983">
        <v>0</v>
      </c>
      <c r="G775" s="983">
        <v>88533502.450000003</v>
      </c>
      <c r="H775" s="980"/>
      <c r="I775" s="980"/>
    </row>
    <row r="776" spans="1:9" s="981" customFormat="1">
      <c r="A776" s="977">
        <v>1.3</v>
      </c>
      <c r="B776" s="982" t="s">
        <v>2583</v>
      </c>
      <c r="C776" s="982" t="s">
        <v>2582</v>
      </c>
      <c r="D776" s="983">
        <v>65939327.829999998</v>
      </c>
      <c r="E776" s="983">
        <v>22594174.620000001</v>
      </c>
      <c r="F776" s="983">
        <v>0</v>
      </c>
      <c r="G776" s="983">
        <v>88533502.450000003</v>
      </c>
      <c r="H776" s="980"/>
      <c r="I776" s="980"/>
    </row>
    <row r="777" spans="1:9" s="981" customFormat="1">
      <c r="A777" s="977">
        <v>1.3</v>
      </c>
      <c r="B777" s="982" t="s">
        <v>2584</v>
      </c>
      <c r="C777" s="982" t="s">
        <v>2582</v>
      </c>
      <c r="D777" s="983">
        <v>65939327.829999998</v>
      </c>
      <c r="E777" s="983">
        <v>22594174.620000001</v>
      </c>
      <c r="F777" s="983">
        <v>0</v>
      </c>
      <c r="G777" s="983">
        <v>88533502.450000003</v>
      </c>
      <c r="H777" s="980"/>
      <c r="I777" s="980"/>
    </row>
    <row r="778" spans="1:9" s="981" customFormat="1">
      <c r="A778" s="977">
        <v>1.3</v>
      </c>
      <c r="B778" s="982" t="s">
        <v>2586</v>
      </c>
      <c r="C778" s="982" t="s">
        <v>2587</v>
      </c>
      <c r="D778" s="983">
        <v>7233369.1500000004</v>
      </c>
      <c r="E778" s="983">
        <v>2303432.34</v>
      </c>
      <c r="F778" s="983">
        <v>0</v>
      </c>
      <c r="G778" s="983">
        <v>9536801.4900000002</v>
      </c>
      <c r="H778" s="980"/>
      <c r="I778" s="980"/>
    </row>
    <row r="779" spans="1:9" s="981" customFormat="1">
      <c r="A779" s="977">
        <v>1.3</v>
      </c>
      <c r="B779" s="982" t="s">
        <v>2588</v>
      </c>
      <c r="C779" s="982" t="s">
        <v>2587</v>
      </c>
      <c r="D779" s="983">
        <v>7233369.1500000004</v>
      </c>
      <c r="E779" s="983">
        <v>2303432.34</v>
      </c>
      <c r="F779" s="983">
        <v>0</v>
      </c>
      <c r="G779" s="983">
        <v>9536801.4900000002</v>
      </c>
      <c r="H779" s="980"/>
      <c r="I779" s="980"/>
    </row>
    <row r="780" spans="1:9" s="981" customFormat="1">
      <c r="A780" s="977">
        <v>1.3</v>
      </c>
      <c r="B780" s="982" t="s">
        <v>2589</v>
      </c>
      <c r="C780" s="982" t="s">
        <v>2587</v>
      </c>
      <c r="D780" s="983">
        <v>7233369.1500000004</v>
      </c>
      <c r="E780" s="983">
        <v>2303432.34</v>
      </c>
      <c r="F780" s="983">
        <v>0</v>
      </c>
      <c r="G780" s="983">
        <v>9536801.4900000002</v>
      </c>
      <c r="H780" s="980"/>
      <c r="I780" s="980"/>
    </row>
    <row r="781" spans="1:9" s="981" customFormat="1">
      <c r="A781" s="977">
        <v>1.3</v>
      </c>
      <c r="B781" s="982" t="s">
        <v>2591</v>
      </c>
      <c r="C781" s="982" t="s">
        <v>2592</v>
      </c>
      <c r="D781" s="983">
        <v>1590105.2</v>
      </c>
      <c r="E781" s="983">
        <v>553418.63</v>
      </c>
      <c r="F781" s="983">
        <v>0</v>
      </c>
      <c r="G781" s="983">
        <v>2143523.83</v>
      </c>
      <c r="H781" s="980"/>
      <c r="I781" s="980"/>
    </row>
    <row r="782" spans="1:9" s="981" customFormat="1">
      <c r="A782" s="977">
        <v>1.3</v>
      </c>
      <c r="B782" s="982" t="s">
        <v>2593</v>
      </c>
      <c r="C782" s="982" t="s">
        <v>2592</v>
      </c>
      <c r="D782" s="983">
        <v>1590105.2</v>
      </c>
      <c r="E782" s="983">
        <v>553418.63</v>
      </c>
      <c r="F782" s="983">
        <v>0</v>
      </c>
      <c r="G782" s="983">
        <v>2143523.83</v>
      </c>
      <c r="H782" s="980"/>
      <c r="I782" s="980"/>
    </row>
    <row r="783" spans="1:9" s="981" customFormat="1">
      <c r="A783" s="977">
        <v>1.3</v>
      </c>
      <c r="B783" s="982" t="s">
        <v>2594</v>
      </c>
      <c r="C783" s="982" t="s">
        <v>2592</v>
      </c>
      <c r="D783" s="983">
        <v>1590105.2</v>
      </c>
      <c r="E783" s="983">
        <v>553418.63</v>
      </c>
      <c r="F783" s="983">
        <v>0</v>
      </c>
      <c r="G783" s="983">
        <v>2143523.83</v>
      </c>
      <c r="H783" s="980"/>
      <c r="I783" s="980"/>
    </row>
    <row r="784" spans="1:9" s="981" customFormat="1">
      <c r="A784" s="977">
        <v>1.3</v>
      </c>
      <c r="B784" s="982" t="s">
        <v>2597</v>
      </c>
      <c r="C784" s="982" t="s">
        <v>2598</v>
      </c>
      <c r="D784" s="983">
        <v>89250297.269999996</v>
      </c>
      <c r="E784" s="983">
        <v>28747319.670000002</v>
      </c>
      <c r="F784" s="983">
        <v>0</v>
      </c>
      <c r="G784" s="983">
        <v>117997616.94</v>
      </c>
      <c r="H784" s="980"/>
      <c r="I784" s="980"/>
    </row>
    <row r="785" spans="1:9" s="981" customFormat="1">
      <c r="A785" s="977">
        <v>1.3</v>
      </c>
      <c r="B785" s="982" t="s">
        <v>2599</v>
      </c>
      <c r="C785" s="982" t="s">
        <v>2598</v>
      </c>
      <c r="D785" s="983">
        <v>89250297.269999996</v>
      </c>
      <c r="E785" s="983">
        <v>28747319.670000002</v>
      </c>
      <c r="F785" s="983">
        <v>0</v>
      </c>
      <c r="G785" s="983">
        <v>117997616.94</v>
      </c>
      <c r="H785" s="980"/>
      <c r="I785" s="980"/>
    </row>
    <row r="786" spans="1:9" s="981" customFormat="1">
      <c r="A786" s="977">
        <v>1.3</v>
      </c>
      <c r="B786" s="982" t="s">
        <v>2600</v>
      </c>
      <c r="C786" s="982" t="s">
        <v>2598</v>
      </c>
      <c r="D786" s="983">
        <v>89250297.269999996</v>
      </c>
      <c r="E786" s="983">
        <v>28747319.670000002</v>
      </c>
      <c r="F786" s="983">
        <v>0</v>
      </c>
      <c r="G786" s="983">
        <v>117997616.94</v>
      </c>
      <c r="H786" s="980"/>
      <c r="I786" s="980"/>
    </row>
    <row r="787" spans="1:9" s="981" customFormat="1">
      <c r="A787" s="977">
        <v>1.3</v>
      </c>
      <c r="B787" s="982" t="s">
        <v>2638</v>
      </c>
      <c r="C787" s="982" t="s">
        <v>2639</v>
      </c>
      <c r="D787" s="983">
        <v>752418613.92999995</v>
      </c>
      <c r="E787" s="983">
        <v>227052897.66</v>
      </c>
      <c r="F787" s="983">
        <v>670.91</v>
      </c>
      <c r="G787" s="983">
        <v>979470840.67999995</v>
      </c>
      <c r="H787" s="980"/>
      <c r="I787" s="980"/>
    </row>
    <row r="788" spans="1:9" s="981" customFormat="1">
      <c r="A788" s="977">
        <v>1.3</v>
      </c>
      <c r="B788" s="982" t="s">
        <v>2640</v>
      </c>
      <c r="C788" s="982" t="s">
        <v>2641</v>
      </c>
      <c r="D788" s="983">
        <v>752418613.92999995</v>
      </c>
      <c r="E788" s="983">
        <v>227052897.66</v>
      </c>
      <c r="F788" s="983">
        <v>670.91</v>
      </c>
      <c r="G788" s="983">
        <v>979470840.67999995</v>
      </c>
      <c r="H788" s="980"/>
      <c r="I788" s="980"/>
    </row>
    <row r="789" spans="1:9" s="981" customFormat="1">
      <c r="A789" s="977">
        <v>1.3</v>
      </c>
      <c r="B789" s="982" t="s">
        <v>2642</v>
      </c>
      <c r="C789" s="982" t="s">
        <v>2643</v>
      </c>
      <c r="D789" s="983">
        <v>752418613.92999995</v>
      </c>
      <c r="E789" s="983">
        <v>227052897.66</v>
      </c>
      <c r="F789" s="983">
        <v>670.91</v>
      </c>
      <c r="G789" s="983">
        <v>979470840.67999995</v>
      </c>
      <c r="H789" s="980"/>
      <c r="I789" s="980"/>
    </row>
    <row r="790" spans="1:9" s="981" customFormat="1">
      <c r="A790" s="977">
        <v>1.3</v>
      </c>
      <c r="B790" s="982" t="s">
        <v>2644</v>
      </c>
      <c r="C790" s="982" t="s">
        <v>2643</v>
      </c>
      <c r="D790" s="983">
        <v>752418613.92999995</v>
      </c>
      <c r="E790" s="983">
        <v>227052897.66</v>
      </c>
      <c r="F790" s="983">
        <v>670.91</v>
      </c>
      <c r="G790" s="983">
        <v>979470840.67999995</v>
      </c>
      <c r="H790" s="980"/>
      <c r="I790" s="980"/>
    </row>
    <row r="791" spans="1:9" s="981" customFormat="1">
      <c r="A791" s="977">
        <v>1.3</v>
      </c>
      <c r="B791" s="982" t="s">
        <v>2899</v>
      </c>
      <c r="C791" s="982" t="s">
        <v>2900</v>
      </c>
      <c r="D791" s="983">
        <v>869024.28</v>
      </c>
      <c r="E791" s="983">
        <v>0</v>
      </c>
      <c r="F791" s="983">
        <v>0</v>
      </c>
      <c r="G791" s="983">
        <v>869024.28</v>
      </c>
      <c r="H791" s="980"/>
      <c r="I791" s="980"/>
    </row>
    <row r="792" spans="1:9" s="981" customFormat="1">
      <c r="A792" s="977">
        <v>1.3</v>
      </c>
      <c r="B792" s="982" t="s">
        <v>2901</v>
      </c>
      <c r="C792" s="982" t="s">
        <v>2902</v>
      </c>
      <c r="D792" s="983">
        <v>869024.28</v>
      </c>
      <c r="E792" s="983">
        <v>0</v>
      </c>
      <c r="F792" s="983">
        <v>0</v>
      </c>
      <c r="G792" s="983">
        <v>869024.28</v>
      </c>
      <c r="H792" s="980"/>
      <c r="I792" s="980"/>
    </row>
    <row r="793" spans="1:9" s="981" customFormat="1">
      <c r="A793" s="977">
        <v>1.3</v>
      </c>
      <c r="B793" s="982" t="s">
        <v>2903</v>
      </c>
      <c r="C793" s="982" t="s">
        <v>2904</v>
      </c>
      <c r="D793" s="983">
        <v>869024.28</v>
      </c>
      <c r="E793" s="983">
        <v>0</v>
      </c>
      <c r="F793" s="983">
        <v>0</v>
      </c>
      <c r="G793" s="983">
        <v>869024.28</v>
      </c>
      <c r="H793" s="980"/>
      <c r="I793" s="980"/>
    </row>
    <row r="794" spans="1:9" s="981" customFormat="1">
      <c r="A794" s="977">
        <v>1.3</v>
      </c>
      <c r="B794" s="982" t="s">
        <v>2905</v>
      </c>
      <c r="C794" s="982" t="s">
        <v>2906</v>
      </c>
      <c r="D794" s="983">
        <v>869024.28</v>
      </c>
      <c r="E794" s="983">
        <v>0</v>
      </c>
      <c r="F794" s="983">
        <v>0</v>
      </c>
      <c r="G794" s="983">
        <v>869024.28</v>
      </c>
      <c r="H794" s="980"/>
      <c r="I794" s="980"/>
    </row>
    <row r="795" spans="1:9" s="981" customFormat="1">
      <c r="A795" s="977">
        <v>1.3</v>
      </c>
      <c r="B795" s="982" t="s">
        <v>2907</v>
      </c>
      <c r="C795" s="982" t="s">
        <v>2906</v>
      </c>
      <c r="D795" s="983">
        <v>869024.28</v>
      </c>
      <c r="E795" s="983">
        <v>0</v>
      </c>
      <c r="F795" s="983">
        <v>0</v>
      </c>
      <c r="G795" s="983">
        <v>869024.28</v>
      </c>
      <c r="H795" s="980"/>
      <c r="I795" s="980"/>
    </row>
    <row r="796" spans="1:9" s="981" customFormat="1">
      <c r="A796" s="977">
        <v>1.3</v>
      </c>
      <c r="B796" s="982" t="s">
        <v>2908</v>
      </c>
      <c r="C796" s="982" t="s">
        <v>2906</v>
      </c>
      <c r="D796" s="983">
        <v>869024.28</v>
      </c>
      <c r="E796" s="983">
        <v>0</v>
      </c>
      <c r="F796" s="983">
        <v>0</v>
      </c>
      <c r="G796" s="983">
        <v>869024.28</v>
      </c>
      <c r="H796" s="980"/>
      <c r="I796" s="980"/>
    </row>
    <row r="797" spans="1:9" s="981" customFormat="1">
      <c r="A797" s="977">
        <v>1.3</v>
      </c>
      <c r="B797" s="982" t="s">
        <v>2649</v>
      </c>
      <c r="C797" s="982" t="s">
        <v>1944</v>
      </c>
      <c r="D797" s="983">
        <v>2192759673.3400002</v>
      </c>
      <c r="E797" s="983">
        <v>689198003.52999997</v>
      </c>
      <c r="F797" s="983">
        <v>6600.01</v>
      </c>
      <c r="G797" s="983">
        <v>2881951076.8600001</v>
      </c>
      <c r="H797" s="980"/>
      <c r="I797" s="980"/>
    </row>
    <row r="798" spans="1:9" s="981" customFormat="1">
      <c r="A798" s="977">
        <v>1.3</v>
      </c>
      <c r="B798" s="982" t="s">
        <v>2650</v>
      </c>
      <c r="C798" s="982" t="s">
        <v>1946</v>
      </c>
      <c r="D798" s="983">
        <v>2192759673.3400002</v>
      </c>
      <c r="E798" s="983">
        <v>689198003.52999997</v>
      </c>
      <c r="F798" s="983">
        <v>6600.01</v>
      </c>
      <c r="G798" s="983">
        <v>2881951076.8600001</v>
      </c>
      <c r="H798" s="980"/>
      <c r="I798" s="980"/>
    </row>
    <row r="799" spans="1:9" s="981" customFormat="1">
      <c r="A799" s="977">
        <v>1.3</v>
      </c>
      <c r="B799" s="982" t="s">
        <v>2651</v>
      </c>
      <c r="C799" s="982" t="s">
        <v>2652</v>
      </c>
      <c r="D799" s="983">
        <v>1899198528.6800001</v>
      </c>
      <c r="E799" s="983">
        <v>627482120.24000001</v>
      </c>
      <c r="F799" s="983">
        <v>6600.01</v>
      </c>
      <c r="G799" s="983">
        <v>2526674048.9099998</v>
      </c>
      <c r="H799" s="980"/>
      <c r="I799" s="980"/>
    </row>
    <row r="800" spans="1:9" s="981" customFormat="1">
      <c r="A800" s="977">
        <v>1.3</v>
      </c>
      <c r="B800" s="982" t="s">
        <v>2653</v>
      </c>
      <c r="C800" s="982" t="s">
        <v>2654</v>
      </c>
      <c r="D800" s="983">
        <v>1058453325.4299999</v>
      </c>
      <c r="E800" s="983">
        <v>255639683.41999999</v>
      </c>
      <c r="F800" s="983">
        <v>0</v>
      </c>
      <c r="G800" s="983">
        <v>1314093008.8499999</v>
      </c>
      <c r="H800" s="980"/>
      <c r="I800" s="980"/>
    </row>
    <row r="801" spans="1:9" s="981" customFormat="1">
      <c r="A801" s="977">
        <v>1.3</v>
      </c>
      <c r="B801" s="982" t="s">
        <v>2655</v>
      </c>
      <c r="C801" s="982" t="s">
        <v>2656</v>
      </c>
      <c r="D801" s="983">
        <v>1057749950.4299999</v>
      </c>
      <c r="E801" s="983">
        <v>237789683.41999999</v>
      </c>
      <c r="F801" s="983">
        <v>0</v>
      </c>
      <c r="G801" s="983">
        <v>1295539633.8499999</v>
      </c>
      <c r="H801" s="980"/>
      <c r="I801" s="980"/>
    </row>
    <row r="802" spans="1:9" s="981" customFormat="1">
      <c r="A802" s="977">
        <v>1.3</v>
      </c>
      <c r="B802" s="982" t="s">
        <v>2657</v>
      </c>
      <c r="C802" s="982" t="s">
        <v>2656</v>
      </c>
      <c r="D802" s="983">
        <v>1057749950.4299999</v>
      </c>
      <c r="E802" s="983">
        <v>237789683.41999999</v>
      </c>
      <c r="F802" s="983">
        <v>0</v>
      </c>
      <c r="G802" s="983">
        <v>1295539633.8499999</v>
      </c>
      <c r="H802" s="980"/>
      <c r="I802" s="980"/>
    </row>
    <row r="803" spans="1:9" s="981" customFormat="1">
      <c r="A803" s="977">
        <v>1.3</v>
      </c>
      <c r="B803" s="982" t="s">
        <v>2658</v>
      </c>
      <c r="C803" s="982" t="s">
        <v>2656</v>
      </c>
      <c r="D803" s="983">
        <v>1057749950.4299999</v>
      </c>
      <c r="E803" s="983">
        <v>237789683.41999999</v>
      </c>
      <c r="F803" s="983">
        <v>0</v>
      </c>
      <c r="G803" s="983">
        <v>1295539633.8499999</v>
      </c>
      <c r="H803" s="980"/>
      <c r="I803" s="980"/>
    </row>
    <row r="804" spans="1:9" s="981" customFormat="1">
      <c r="A804" s="977">
        <v>1.3</v>
      </c>
      <c r="B804" s="982" t="s">
        <v>2661</v>
      </c>
      <c r="C804" s="982" t="s">
        <v>2662</v>
      </c>
      <c r="D804" s="983">
        <v>703375</v>
      </c>
      <c r="E804" s="983">
        <v>17850000</v>
      </c>
      <c r="F804" s="983">
        <v>0</v>
      </c>
      <c r="G804" s="983">
        <v>18553375</v>
      </c>
      <c r="H804" s="980"/>
      <c r="I804" s="980"/>
    </row>
    <row r="805" spans="1:9" s="981" customFormat="1">
      <c r="A805" s="977">
        <v>1.3</v>
      </c>
      <c r="B805" s="982" t="s">
        <v>2663</v>
      </c>
      <c r="C805" s="982" t="s">
        <v>2662</v>
      </c>
      <c r="D805" s="983">
        <v>703375</v>
      </c>
      <c r="E805" s="983">
        <v>17850000</v>
      </c>
      <c r="F805" s="983">
        <v>0</v>
      </c>
      <c r="G805" s="983">
        <v>18553375</v>
      </c>
      <c r="H805" s="980"/>
      <c r="I805" s="980"/>
    </row>
    <row r="806" spans="1:9" s="981" customFormat="1">
      <c r="A806" s="977">
        <v>1.3</v>
      </c>
      <c r="B806" s="982" t="s">
        <v>2664</v>
      </c>
      <c r="C806" s="982" t="s">
        <v>2662</v>
      </c>
      <c r="D806" s="983">
        <v>703375</v>
      </c>
      <c r="E806" s="983">
        <v>17850000</v>
      </c>
      <c r="F806" s="983">
        <v>0</v>
      </c>
      <c r="G806" s="983">
        <v>18553375</v>
      </c>
      <c r="H806" s="980"/>
      <c r="I806" s="980"/>
    </row>
    <row r="807" spans="1:9" s="981" customFormat="1">
      <c r="A807" s="977">
        <v>1.3</v>
      </c>
      <c r="B807" s="982" t="s">
        <v>2667</v>
      </c>
      <c r="C807" s="982" t="s">
        <v>2652</v>
      </c>
      <c r="D807" s="983">
        <v>840745203.25</v>
      </c>
      <c r="E807" s="983">
        <v>371842436.81999999</v>
      </c>
      <c r="F807" s="983">
        <v>6600.01</v>
      </c>
      <c r="G807" s="983">
        <v>1212581040.0599999</v>
      </c>
      <c r="H807" s="980"/>
      <c r="I807" s="980"/>
    </row>
    <row r="808" spans="1:9" s="981" customFormat="1">
      <c r="A808" s="977">
        <v>1.3</v>
      </c>
      <c r="B808" s="982" t="s">
        <v>2668</v>
      </c>
      <c r="C808" s="982" t="s">
        <v>2669</v>
      </c>
      <c r="D808" s="983">
        <v>829410427.05999994</v>
      </c>
      <c r="E808" s="983">
        <v>369339221.33999997</v>
      </c>
      <c r="F808" s="983">
        <v>6600.01</v>
      </c>
      <c r="G808" s="983">
        <v>1198743048.3900001</v>
      </c>
      <c r="H808" s="980"/>
      <c r="I808" s="980"/>
    </row>
    <row r="809" spans="1:9" s="981" customFormat="1">
      <c r="A809" s="977">
        <v>1.3</v>
      </c>
      <c r="B809" s="982" t="s">
        <v>2911</v>
      </c>
      <c r="C809" s="982" t="s">
        <v>2912</v>
      </c>
      <c r="D809" s="983">
        <v>17990000</v>
      </c>
      <c r="E809" s="983">
        <v>0</v>
      </c>
      <c r="F809" s="983">
        <v>0</v>
      </c>
      <c r="G809" s="983">
        <v>17990000</v>
      </c>
      <c r="H809" s="980"/>
      <c r="I809" s="980"/>
    </row>
    <row r="810" spans="1:9" s="981" customFormat="1">
      <c r="A810" s="977">
        <v>1.3</v>
      </c>
      <c r="B810" s="982" t="s">
        <v>2913</v>
      </c>
      <c r="C810" s="982" t="s">
        <v>2912</v>
      </c>
      <c r="D810" s="983">
        <v>17990000</v>
      </c>
      <c r="E810" s="983">
        <v>0</v>
      </c>
      <c r="F810" s="983">
        <v>0</v>
      </c>
      <c r="G810" s="983">
        <v>17990000</v>
      </c>
      <c r="H810" s="980"/>
      <c r="I810" s="980"/>
    </row>
    <row r="811" spans="1:9" s="981" customFormat="1">
      <c r="A811" s="977">
        <v>1.3</v>
      </c>
      <c r="B811" s="982" t="s">
        <v>2670</v>
      </c>
      <c r="C811" s="982" t="s">
        <v>2671</v>
      </c>
      <c r="D811" s="983">
        <v>811420427.05999994</v>
      </c>
      <c r="E811" s="983">
        <v>369339221.33999997</v>
      </c>
      <c r="F811" s="983">
        <v>6600.01</v>
      </c>
      <c r="G811" s="983">
        <v>1180753048.3900001</v>
      </c>
      <c r="H811" s="980"/>
      <c r="I811" s="980"/>
    </row>
    <row r="812" spans="1:9" s="981" customFormat="1">
      <c r="A812" s="977">
        <v>1.3</v>
      </c>
      <c r="B812" s="982" t="s">
        <v>2672</v>
      </c>
      <c r="C812" s="982" t="s">
        <v>2671</v>
      </c>
      <c r="D812" s="983">
        <v>811420427.05999994</v>
      </c>
      <c r="E812" s="983">
        <v>369339221.33999997</v>
      </c>
      <c r="F812" s="983">
        <v>6600.01</v>
      </c>
      <c r="G812" s="983">
        <v>1180753048.3900001</v>
      </c>
      <c r="H812" s="980"/>
      <c r="I812" s="980"/>
    </row>
    <row r="813" spans="1:9" s="981" customFormat="1">
      <c r="A813" s="977">
        <v>1.3</v>
      </c>
      <c r="B813" s="982" t="s">
        <v>2675</v>
      </c>
      <c r="C813" s="982" t="s">
        <v>2676</v>
      </c>
      <c r="D813" s="983">
        <v>11334776.189999999</v>
      </c>
      <c r="E813" s="983">
        <v>2503215.48</v>
      </c>
      <c r="F813" s="983">
        <v>0</v>
      </c>
      <c r="G813" s="983">
        <v>13837991.67</v>
      </c>
      <c r="H813" s="980"/>
      <c r="I813" s="980"/>
    </row>
    <row r="814" spans="1:9" s="981" customFormat="1">
      <c r="A814" s="977">
        <v>1.3</v>
      </c>
      <c r="B814" s="982" t="s">
        <v>2677</v>
      </c>
      <c r="C814" s="982" t="s">
        <v>2676</v>
      </c>
      <c r="D814" s="983">
        <v>11334776.189999999</v>
      </c>
      <c r="E814" s="983">
        <v>2503215.48</v>
      </c>
      <c r="F814" s="983">
        <v>0</v>
      </c>
      <c r="G814" s="983">
        <v>13837991.67</v>
      </c>
      <c r="H814" s="980"/>
      <c r="I814" s="980"/>
    </row>
    <row r="815" spans="1:9" s="981" customFormat="1">
      <c r="A815" s="977">
        <v>1.3</v>
      </c>
      <c r="B815" s="982" t="s">
        <v>2678</v>
      </c>
      <c r="C815" s="982" t="s">
        <v>2676</v>
      </c>
      <c r="D815" s="983">
        <v>11334776.189999999</v>
      </c>
      <c r="E815" s="983">
        <v>2503215.48</v>
      </c>
      <c r="F815" s="983">
        <v>0</v>
      </c>
      <c r="G815" s="983">
        <v>13837991.67</v>
      </c>
      <c r="H815" s="980"/>
      <c r="I815" s="980"/>
    </row>
    <row r="816" spans="1:9" s="981" customFormat="1">
      <c r="A816" s="977">
        <v>1.3</v>
      </c>
      <c r="B816" s="982" t="s">
        <v>2681</v>
      </c>
      <c r="C816" s="982" t="s">
        <v>1948</v>
      </c>
      <c r="D816" s="983">
        <v>266599586.94999999</v>
      </c>
      <c r="E816" s="983">
        <v>61715883.289999999</v>
      </c>
      <c r="F816" s="983">
        <v>0</v>
      </c>
      <c r="G816" s="983">
        <v>328315470.24000001</v>
      </c>
      <c r="H816" s="980"/>
      <c r="I816" s="980"/>
    </row>
    <row r="817" spans="1:9" s="981" customFormat="1">
      <c r="A817" s="977">
        <v>1.3</v>
      </c>
      <c r="B817" s="982" t="s">
        <v>2682</v>
      </c>
      <c r="C817" s="982" t="s">
        <v>2683</v>
      </c>
      <c r="D817" s="983">
        <v>7500000</v>
      </c>
      <c r="E817" s="983">
        <v>0</v>
      </c>
      <c r="F817" s="983">
        <v>0</v>
      </c>
      <c r="G817" s="983">
        <v>7500000</v>
      </c>
      <c r="H817" s="980"/>
      <c r="I817" s="980"/>
    </row>
    <row r="818" spans="1:9" s="981" customFormat="1">
      <c r="A818" s="977">
        <v>1.3</v>
      </c>
      <c r="B818" s="982" t="s">
        <v>2684</v>
      </c>
      <c r="C818" s="982" t="s">
        <v>2685</v>
      </c>
      <c r="D818" s="983">
        <v>7500000</v>
      </c>
      <c r="E818" s="983">
        <v>0</v>
      </c>
      <c r="F818" s="983">
        <v>0</v>
      </c>
      <c r="G818" s="983">
        <v>7500000</v>
      </c>
      <c r="H818" s="980"/>
      <c r="I818" s="980"/>
    </row>
    <row r="819" spans="1:9" s="981" customFormat="1">
      <c r="A819" s="977">
        <v>1.3</v>
      </c>
      <c r="B819" s="982" t="s">
        <v>2686</v>
      </c>
      <c r="C819" s="982" t="s">
        <v>2687</v>
      </c>
      <c r="D819" s="983">
        <v>7500000</v>
      </c>
      <c r="E819" s="983">
        <v>0</v>
      </c>
      <c r="F819" s="983">
        <v>0</v>
      </c>
      <c r="G819" s="983">
        <v>7500000</v>
      </c>
      <c r="H819" s="980"/>
      <c r="I819" s="980"/>
    </row>
    <row r="820" spans="1:9" s="981" customFormat="1">
      <c r="A820" s="977">
        <v>1.3</v>
      </c>
      <c r="B820" s="982" t="s">
        <v>2688</v>
      </c>
      <c r="C820" s="982" t="s">
        <v>2689</v>
      </c>
      <c r="D820" s="983">
        <v>7500000</v>
      </c>
      <c r="E820" s="983">
        <v>0</v>
      </c>
      <c r="F820" s="983">
        <v>0</v>
      </c>
      <c r="G820" s="983">
        <v>7500000</v>
      </c>
      <c r="H820" s="980"/>
      <c r="I820" s="980"/>
    </row>
    <row r="821" spans="1:9" s="981" customFormat="1">
      <c r="A821" s="977">
        <v>1.3</v>
      </c>
      <c r="B821" s="982" t="s">
        <v>2692</v>
      </c>
      <c r="C821" s="982" t="s">
        <v>2693</v>
      </c>
      <c r="D821" s="983">
        <v>259099586.94999999</v>
      </c>
      <c r="E821" s="983">
        <v>61715883.289999999</v>
      </c>
      <c r="F821" s="983">
        <v>0</v>
      </c>
      <c r="G821" s="983">
        <v>320815470.24000001</v>
      </c>
      <c r="H821" s="980"/>
      <c r="I821" s="980"/>
    </row>
    <row r="822" spans="1:9" s="981" customFormat="1">
      <c r="A822" s="977">
        <v>1.3</v>
      </c>
      <c r="B822" s="982" t="s">
        <v>2694</v>
      </c>
      <c r="C822" s="982" t="s">
        <v>2693</v>
      </c>
      <c r="D822" s="983">
        <v>259099586.94999999</v>
      </c>
      <c r="E822" s="983">
        <v>61715883.289999999</v>
      </c>
      <c r="F822" s="983">
        <v>0</v>
      </c>
      <c r="G822" s="983">
        <v>320815470.24000001</v>
      </c>
      <c r="H822" s="980"/>
      <c r="I822" s="980"/>
    </row>
    <row r="823" spans="1:9" s="981" customFormat="1">
      <c r="A823" s="977">
        <v>1.3</v>
      </c>
      <c r="B823" s="982" t="s">
        <v>2695</v>
      </c>
      <c r="C823" s="982" t="s">
        <v>2693</v>
      </c>
      <c r="D823" s="983">
        <v>259099586.94999999</v>
      </c>
      <c r="E823" s="983">
        <v>61715883.289999999</v>
      </c>
      <c r="F823" s="983">
        <v>0</v>
      </c>
      <c r="G823" s="983">
        <v>320815470.24000001</v>
      </c>
      <c r="H823" s="980"/>
      <c r="I823" s="980"/>
    </row>
    <row r="824" spans="1:9" s="981" customFormat="1">
      <c r="A824" s="977">
        <v>1.3</v>
      </c>
      <c r="B824" s="982" t="s">
        <v>2696</v>
      </c>
      <c r="C824" s="982" t="s">
        <v>2693</v>
      </c>
      <c r="D824" s="983">
        <v>259099586.94999999</v>
      </c>
      <c r="E824" s="983">
        <v>61715883.289999999</v>
      </c>
      <c r="F824" s="983">
        <v>0</v>
      </c>
      <c r="G824" s="983">
        <v>320815470.24000001</v>
      </c>
      <c r="H824" s="980"/>
      <c r="I824" s="980"/>
    </row>
    <row r="825" spans="1:9" s="981" customFormat="1">
      <c r="A825" s="977">
        <v>1.3</v>
      </c>
      <c r="B825" s="982" t="s">
        <v>2698</v>
      </c>
      <c r="C825" s="982" t="s">
        <v>2699</v>
      </c>
      <c r="D825" s="983">
        <v>26961557.710000001</v>
      </c>
      <c r="E825" s="983">
        <v>0</v>
      </c>
      <c r="F825" s="983">
        <v>0</v>
      </c>
      <c r="G825" s="983">
        <v>26961557.710000001</v>
      </c>
      <c r="H825" s="980"/>
      <c r="I825" s="980"/>
    </row>
    <row r="826" spans="1:9" s="981" customFormat="1">
      <c r="A826" s="977">
        <v>1.3</v>
      </c>
      <c r="B826" s="982" t="s">
        <v>2700</v>
      </c>
      <c r="C826" s="982" t="s">
        <v>2701</v>
      </c>
      <c r="D826" s="983">
        <v>26961557.710000001</v>
      </c>
      <c r="E826" s="983">
        <v>0</v>
      </c>
      <c r="F826" s="983">
        <v>0</v>
      </c>
      <c r="G826" s="983">
        <v>26961557.710000001</v>
      </c>
      <c r="H826" s="980"/>
      <c r="I826" s="980"/>
    </row>
    <row r="827" spans="1:9" s="981" customFormat="1">
      <c r="A827" s="977">
        <v>1.3</v>
      </c>
      <c r="B827" s="982" t="s">
        <v>2702</v>
      </c>
      <c r="C827" s="982" t="s">
        <v>2703</v>
      </c>
      <c r="D827" s="983">
        <v>26961557.710000001</v>
      </c>
      <c r="E827" s="983">
        <v>0</v>
      </c>
      <c r="F827" s="983">
        <v>0</v>
      </c>
      <c r="G827" s="983">
        <v>26961557.710000001</v>
      </c>
      <c r="H827" s="980"/>
      <c r="I827" s="980"/>
    </row>
    <row r="828" spans="1:9" s="981" customFormat="1">
      <c r="A828" s="977">
        <v>1.3</v>
      </c>
      <c r="B828" s="982" t="s">
        <v>2704</v>
      </c>
      <c r="C828" s="982" t="s">
        <v>2703</v>
      </c>
      <c r="D828" s="983">
        <v>26961557.710000001</v>
      </c>
      <c r="E828" s="983">
        <v>0</v>
      </c>
      <c r="F828" s="983">
        <v>0</v>
      </c>
      <c r="G828" s="983">
        <v>26961557.710000001</v>
      </c>
      <c r="H828" s="980"/>
      <c r="I828" s="980"/>
    </row>
    <row r="829" spans="1:9" s="981" customFormat="1">
      <c r="A829" s="977">
        <v>1.3</v>
      </c>
      <c r="B829" s="982" t="s">
        <v>2705</v>
      </c>
      <c r="C829" s="982" t="s">
        <v>2703</v>
      </c>
      <c r="D829" s="983">
        <v>26961557.710000001</v>
      </c>
      <c r="E829" s="983">
        <v>0</v>
      </c>
      <c r="F829" s="983">
        <v>0</v>
      </c>
      <c r="G829" s="983">
        <v>26961557.710000001</v>
      </c>
      <c r="H829" s="980"/>
      <c r="I829" s="980"/>
    </row>
    <row r="830" spans="1:9" s="981" customFormat="1">
      <c r="A830" s="977">
        <v>1.3</v>
      </c>
      <c r="B830" s="982" t="s">
        <v>2707</v>
      </c>
      <c r="C830" s="982" t="s">
        <v>2708</v>
      </c>
      <c r="D830" s="983">
        <v>153117352.50999999</v>
      </c>
      <c r="E830" s="983">
        <v>44072589.939999998</v>
      </c>
      <c r="F830" s="983">
        <v>0</v>
      </c>
      <c r="G830" s="983">
        <v>197189942.44999999</v>
      </c>
      <c r="H830" s="980"/>
      <c r="I830" s="980"/>
    </row>
    <row r="831" spans="1:9" s="981" customFormat="1">
      <c r="A831" s="977">
        <v>1.3</v>
      </c>
      <c r="B831" s="982" t="s">
        <v>2709</v>
      </c>
      <c r="C831" s="982" t="s">
        <v>2710</v>
      </c>
      <c r="D831" s="983">
        <v>3939748.59</v>
      </c>
      <c r="E831" s="983">
        <v>2113208.59</v>
      </c>
      <c r="F831" s="983">
        <v>0</v>
      </c>
      <c r="G831" s="983">
        <v>6052957.1799999997</v>
      </c>
      <c r="H831" s="980"/>
      <c r="I831" s="980"/>
    </row>
    <row r="832" spans="1:9" s="981" customFormat="1">
      <c r="A832" s="977">
        <v>1.3</v>
      </c>
      <c r="B832" s="982" t="s">
        <v>2711</v>
      </c>
      <c r="C832" s="982" t="s">
        <v>2712</v>
      </c>
      <c r="D832" s="983">
        <v>3939748.59</v>
      </c>
      <c r="E832" s="983">
        <v>2113208.59</v>
      </c>
      <c r="F832" s="983">
        <v>0</v>
      </c>
      <c r="G832" s="983">
        <v>6052957.1799999997</v>
      </c>
      <c r="H832" s="980"/>
      <c r="I832" s="980"/>
    </row>
    <row r="833" spans="1:9" s="981" customFormat="1">
      <c r="A833" s="977">
        <v>1.3</v>
      </c>
      <c r="B833" s="982" t="s">
        <v>2713</v>
      </c>
      <c r="C833" s="982" t="s">
        <v>2714</v>
      </c>
      <c r="D833" s="983">
        <v>3939748.59</v>
      </c>
      <c r="E833" s="983">
        <v>2113208.59</v>
      </c>
      <c r="F833" s="983">
        <v>0</v>
      </c>
      <c r="G833" s="983">
        <v>6052957.1799999997</v>
      </c>
      <c r="H833" s="980"/>
      <c r="I833" s="980"/>
    </row>
    <row r="834" spans="1:9" s="981" customFormat="1">
      <c r="A834" s="977">
        <v>1.3</v>
      </c>
      <c r="B834" s="982" t="s">
        <v>2715</v>
      </c>
      <c r="C834" s="982" t="s">
        <v>2716</v>
      </c>
      <c r="D834" s="983">
        <v>3939748.59</v>
      </c>
      <c r="E834" s="983">
        <v>2113208.59</v>
      </c>
      <c r="F834" s="983">
        <v>0</v>
      </c>
      <c r="G834" s="983">
        <v>6052957.1799999997</v>
      </c>
      <c r="H834" s="980"/>
      <c r="I834" s="980"/>
    </row>
    <row r="835" spans="1:9" s="981" customFormat="1">
      <c r="A835" s="977">
        <v>1.3</v>
      </c>
      <c r="B835" s="982" t="s">
        <v>2717</v>
      </c>
      <c r="C835" s="982" t="s">
        <v>2718</v>
      </c>
      <c r="D835" s="983">
        <v>207692.19</v>
      </c>
      <c r="E835" s="983">
        <v>331669.3</v>
      </c>
      <c r="F835" s="983">
        <v>0</v>
      </c>
      <c r="G835" s="983">
        <v>539361.49</v>
      </c>
      <c r="H835" s="980"/>
      <c r="I835" s="980"/>
    </row>
    <row r="836" spans="1:9" s="981" customFormat="1">
      <c r="A836" s="977">
        <v>1.3</v>
      </c>
      <c r="B836" s="982" t="s">
        <v>2719</v>
      </c>
      <c r="C836" s="982" t="s">
        <v>2718</v>
      </c>
      <c r="D836" s="983">
        <v>207692.19</v>
      </c>
      <c r="E836" s="983">
        <v>331669.3</v>
      </c>
      <c r="F836" s="983">
        <v>0</v>
      </c>
      <c r="G836" s="983">
        <v>539361.49</v>
      </c>
      <c r="H836" s="980"/>
      <c r="I836" s="980"/>
    </row>
    <row r="837" spans="1:9" s="981" customFormat="1">
      <c r="A837" s="977">
        <v>1.3</v>
      </c>
      <c r="B837" s="982" t="s">
        <v>2915</v>
      </c>
      <c r="C837" s="982" t="s">
        <v>2916</v>
      </c>
      <c r="D837" s="983">
        <v>19513.5</v>
      </c>
      <c r="E837" s="983">
        <v>1215163.19</v>
      </c>
      <c r="F837" s="983">
        <v>0</v>
      </c>
      <c r="G837" s="983">
        <v>1234676.69</v>
      </c>
      <c r="H837" s="980"/>
      <c r="I837" s="980"/>
    </row>
    <row r="838" spans="1:9" s="981" customFormat="1">
      <c r="A838" s="977">
        <v>1.3</v>
      </c>
      <c r="B838" s="982" t="s">
        <v>2917</v>
      </c>
      <c r="C838" s="982" t="s">
        <v>2916</v>
      </c>
      <c r="D838" s="983">
        <v>19513.5</v>
      </c>
      <c r="E838" s="983">
        <v>1215163.19</v>
      </c>
      <c r="F838" s="983">
        <v>0</v>
      </c>
      <c r="G838" s="983">
        <v>1234676.69</v>
      </c>
      <c r="H838" s="980"/>
      <c r="I838" s="980"/>
    </row>
    <row r="839" spans="1:9" s="981" customFormat="1">
      <c r="A839" s="977">
        <v>1.3</v>
      </c>
      <c r="B839" s="982" t="s">
        <v>2721</v>
      </c>
      <c r="C839" s="982" t="s">
        <v>2722</v>
      </c>
      <c r="D839" s="983">
        <v>2590049.36</v>
      </c>
      <c r="E839" s="983">
        <v>139707.82999999999</v>
      </c>
      <c r="F839" s="983">
        <v>0</v>
      </c>
      <c r="G839" s="983">
        <v>2729757.19</v>
      </c>
      <c r="H839" s="980"/>
      <c r="I839" s="980"/>
    </row>
    <row r="840" spans="1:9" s="981" customFormat="1">
      <c r="A840" s="977">
        <v>1.3</v>
      </c>
      <c r="B840" s="982" t="s">
        <v>2723</v>
      </c>
      <c r="C840" s="982" t="s">
        <v>2724</v>
      </c>
      <c r="D840" s="983">
        <v>2590049.36</v>
      </c>
      <c r="E840" s="983">
        <v>139707.82999999999</v>
      </c>
      <c r="F840" s="983">
        <v>0</v>
      </c>
      <c r="G840" s="983">
        <v>2729757.19</v>
      </c>
      <c r="H840" s="980"/>
      <c r="I840" s="980"/>
    </row>
    <row r="841" spans="1:9" s="981" customFormat="1">
      <c r="A841" s="977">
        <v>1.3</v>
      </c>
      <c r="B841" s="982" t="s">
        <v>2726</v>
      </c>
      <c r="C841" s="982" t="s">
        <v>2727</v>
      </c>
      <c r="D841" s="983">
        <v>1122493.54</v>
      </c>
      <c r="E841" s="983">
        <v>426668.27</v>
      </c>
      <c r="F841" s="983">
        <v>0</v>
      </c>
      <c r="G841" s="983">
        <v>1549161.81</v>
      </c>
      <c r="H841" s="980"/>
      <c r="I841" s="980"/>
    </row>
    <row r="842" spans="1:9" s="981" customFormat="1">
      <c r="A842" s="977">
        <v>1.3</v>
      </c>
      <c r="B842" s="982" t="s">
        <v>2728</v>
      </c>
      <c r="C842" s="982" t="s">
        <v>2729</v>
      </c>
      <c r="D842" s="983">
        <v>1122493.54</v>
      </c>
      <c r="E842" s="983">
        <v>426668.27</v>
      </c>
      <c r="F842" s="983">
        <v>0</v>
      </c>
      <c r="G842" s="983">
        <v>1549161.81</v>
      </c>
      <c r="H842" s="980"/>
      <c r="I842" s="980"/>
    </row>
    <row r="843" spans="1:9" s="981" customFormat="1">
      <c r="A843" s="977">
        <v>1.3</v>
      </c>
      <c r="B843" s="982" t="s">
        <v>2731</v>
      </c>
      <c r="C843" s="982" t="s">
        <v>2732</v>
      </c>
      <c r="D843" s="983">
        <v>149177603.91999999</v>
      </c>
      <c r="E843" s="983">
        <v>41959381.350000001</v>
      </c>
      <c r="F843" s="983">
        <v>0</v>
      </c>
      <c r="G843" s="983">
        <v>191136985.27000001</v>
      </c>
      <c r="H843" s="980"/>
      <c r="I843" s="980"/>
    </row>
    <row r="844" spans="1:9" s="981" customFormat="1">
      <c r="A844" s="977">
        <v>1.3</v>
      </c>
      <c r="B844" s="982" t="s">
        <v>2733</v>
      </c>
      <c r="C844" s="982" t="s">
        <v>2734</v>
      </c>
      <c r="D844" s="983">
        <v>1485891</v>
      </c>
      <c r="E844" s="983">
        <v>0</v>
      </c>
      <c r="F844" s="983">
        <v>0</v>
      </c>
      <c r="G844" s="983">
        <v>1485891</v>
      </c>
      <c r="H844" s="980"/>
      <c r="I844" s="980"/>
    </row>
    <row r="845" spans="1:9" s="981" customFormat="1">
      <c r="A845" s="977">
        <v>1.3</v>
      </c>
      <c r="B845" s="982" t="s">
        <v>2735</v>
      </c>
      <c r="C845" s="982" t="s">
        <v>2736</v>
      </c>
      <c r="D845" s="983">
        <v>1485891</v>
      </c>
      <c r="E845" s="983">
        <v>0</v>
      </c>
      <c r="F845" s="983">
        <v>0</v>
      </c>
      <c r="G845" s="983">
        <v>1485891</v>
      </c>
      <c r="H845" s="980"/>
      <c r="I845" s="980"/>
    </row>
    <row r="846" spans="1:9" s="981" customFormat="1">
      <c r="A846" s="977">
        <v>1.3</v>
      </c>
      <c r="B846" s="982" t="s">
        <v>2737</v>
      </c>
      <c r="C846" s="982" t="s">
        <v>2736</v>
      </c>
      <c r="D846" s="983">
        <v>1485891</v>
      </c>
      <c r="E846" s="983">
        <v>0</v>
      </c>
      <c r="F846" s="983">
        <v>0</v>
      </c>
      <c r="G846" s="983">
        <v>1485891</v>
      </c>
      <c r="H846" s="980"/>
      <c r="I846" s="980"/>
    </row>
    <row r="847" spans="1:9" s="981" customFormat="1">
      <c r="A847" s="977">
        <v>1.3</v>
      </c>
      <c r="B847" s="982" t="s">
        <v>2738</v>
      </c>
      <c r="C847" s="982" t="s">
        <v>2736</v>
      </c>
      <c r="D847" s="983">
        <v>1485891</v>
      </c>
      <c r="E847" s="983">
        <v>0</v>
      </c>
      <c r="F847" s="983">
        <v>0</v>
      </c>
      <c r="G847" s="983">
        <v>1485891</v>
      </c>
      <c r="H847" s="980"/>
      <c r="I847" s="980"/>
    </row>
    <row r="848" spans="1:9" s="981" customFormat="1">
      <c r="A848" s="977">
        <v>1.3</v>
      </c>
      <c r="B848" s="982" t="s">
        <v>2739</v>
      </c>
      <c r="C848" s="982" t="s">
        <v>2736</v>
      </c>
      <c r="D848" s="983">
        <v>1485891</v>
      </c>
      <c r="E848" s="983">
        <v>0</v>
      </c>
      <c r="F848" s="983">
        <v>0</v>
      </c>
      <c r="G848" s="983">
        <v>1485891</v>
      </c>
      <c r="H848" s="980"/>
      <c r="I848" s="980"/>
    </row>
    <row r="849" spans="1:9" s="981" customFormat="1">
      <c r="A849" s="977">
        <v>1.3</v>
      </c>
      <c r="B849" s="982" t="s">
        <v>2742</v>
      </c>
      <c r="C849" s="982" t="s">
        <v>2743</v>
      </c>
      <c r="D849" s="983">
        <v>147691712.91999999</v>
      </c>
      <c r="E849" s="983">
        <v>41959381.350000001</v>
      </c>
      <c r="F849" s="983">
        <v>0</v>
      </c>
      <c r="G849" s="983">
        <v>189651094.27000001</v>
      </c>
      <c r="H849" s="980"/>
      <c r="I849" s="980"/>
    </row>
    <row r="850" spans="1:9" s="981" customFormat="1">
      <c r="A850" s="977">
        <v>1.3</v>
      </c>
      <c r="B850" s="982" t="s">
        <v>2744</v>
      </c>
      <c r="C850" s="982" t="s">
        <v>2745</v>
      </c>
      <c r="D850" s="983">
        <v>65145920.850000001</v>
      </c>
      <c r="E850" s="983">
        <v>5337015</v>
      </c>
      <c r="F850" s="983">
        <v>0</v>
      </c>
      <c r="G850" s="983">
        <v>70482935.849999994</v>
      </c>
      <c r="H850" s="980"/>
      <c r="I850" s="980"/>
    </row>
    <row r="851" spans="1:9" s="981" customFormat="1">
      <c r="A851" s="977">
        <v>1.3</v>
      </c>
      <c r="B851" s="982" t="s">
        <v>2746</v>
      </c>
      <c r="C851" s="982" t="s">
        <v>2745</v>
      </c>
      <c r="D851" s="983">
        <v>65145920.850000001</v>
      </c>
      <c r="E851" s="983">
        <v>5337015</v>
      </c>
      <c r="F851" s="983">
        <v>0</v>
      </c>
      <c r="G851" s="983">
        <v>70482935.849999994</v>
      </c>
      <c r="H851" s="980"/>
      <c r="I851" s="980"/>
    </row>
    <row r="852" spans="1:9" s="981" customFormat="1">
      <c r="A852" s="977">
        <v>1.3</v>
      </c>
      <c r="B852" s="982" t="s">
        <v>2747</v>
      </c>
      <c r="C852" s="982" t="s">
        <v>2745</v>
      </c>
      <c r="D852" s="983">
        <v>65145920.850000001</v>
      </c>
      <c r="E852" s="983">
        <v>5337015</v>
      </c>
      <c r="F852" s="983">
        <v>0</v>
      </c>
      <c r="G852" s="983">
        <v>70482935.849999994</v>
      </c>
      <c r="H852" s="980"/>
      <c r="I852" s="980"/>
    </row>
    <row r="853" spans="1:9" s="981" customFormat="1">
      <c r="A853" s="977">
        <v>1.3</v>
      </c>
      <c r="B853" s="982" t="s">
        <v>2748</v>
      </c>
      <c r="C853" s="982" t="s">
        <v>2745</v>
      </c>
      <c r="D853" s="983">
        <v>65145920.850000001</v>
      </c>
      <c r="E853" s="983">
        <v>5337015</v>
      </c>
      <c r="F853" s="983">
        <v>0</v>
      </c>
      <c r="G853" s="983">
        <v>70482935.849999994</v>
      </c>
      <c r="H853" s="980"/>
      <c r="I853" s="980"/>
    </row>
    <row r="854" spans="1:9" s="981" customFormat="1">
      <c r="A854" s="977">
        <v>1.3</v>
      </c>
      <c r="B854" s="982" t="s">
        <v>2919</v>
      </c>
      <c r="C854" s="982" t="s">
        <v>2920</v>
      </c>
      <c r="D854" s="983">
        <v>82545792.069999993</v>
      </c>
      <c r="E854" s="983">
        <v>36622366.350000001</v>
      </c>
      <c r="F854" s="983">
        <v>0</v>
      </c>
      <c r="G854" s="983">
        <v>119168158.42</v>
      </c>
      <c r="H854" s="980"/>
      <c r="I854" s="980"/>
    </row>
    <row r="855" spans="1:9" s="981" customFormat="1">
      <c r="A855" s="977">
        <v>1.3</v>
      </c>
      <c r="B855" s="982" t="s">
        <v>2921</v>
      </c>
      <c r="C855" s="982" t="s">
        <v>2920</v>
      </c>
      <c r="D855" s="983">
        <v>82545792.069999993</v>
      </c>
      <c r="E855" s="983">
        <v>36622366.350000001</v>
      </c>
      <c r="F855" s="983">
        <v>0</v>
      </c>
      <c r="G855" s="983">
        <v>119168158.42</v>
      </c>
      <c r="H855" s="980"/>
      <c r="I855" s="980"/>
    </row>
    <row r="856" spans="1:9" s="981" customFormat="1">
      <c r="A856" s="977">
        <v>1.3</v>
      </c>
      <c r="B856" s="982" t="s">
        <v>2922</v>
      </c>
      <c r="C856" s="982" t="s">
        <v>2920</v>
      </c>
      <c r="D856" s="983">
        <v>82545792.069999993</v>
      </c>
      <c r="E856" s="983">
        <v>36622366.350000001</v>
      </c>
      <c r="F856" s="983">
        <v>0</v>
      </c>
      <c r="G856" s="983">
        <v>119168158.42</v>
      </c>
      <c r="H856" s="980"/>
      <c r="I856" s="980"/>
    </row>
    <row r="857" spans="1:9" s="981" customFormat="1">
      <c r="A857" s="977">
        <v>1.3</v>
      </c>
      <c r="B857" s="982" t="s">
        <v>2923</v>
      </c>
      <c r="C857" s="982" t="s">
        <v>2920</v>
      </c>
      <c r="D857" s="983">
        <v>82545792.069999993</v>
      </c>
      <c r="E857" s="983">
        <v>36622366.350000001</v>
      </c>
      <c r="F857" s="983">
        <v>0</v>
      </c>
      <c r="G857" s="983">
        <v>119168158.42</v>
      </c>
      <c r="H857" s="980"/>
      <c r="I857" s="980"/>
    </row>
    <row r="858" spans="1:9">
      <c r="A858" s="984"/>
      <c r="B858" s="974" t="s">
        <v>3921</v>
      </c>
      <c r="C858" s="985" t="s">
        <v>2750</v>
      </c>
      <c r="D858" s="986">
        <v>605303222812.29956</v>
      </c>
      <c r="E858" s="986">
        <v>56333544791.279976</v>
      </c>
      <c r="F858" s="986">
        <v>56333544791.280014</v>
      </c>
      <c r="G858" s="986">
        <v>674460747433.80005</v>
      </c>
    </row>
  </sheetData>
  <mergeCells count="6">
    <mergeCell ref="B8:G8"/>
    <mergeCell ref="B3:G3"/>
    <mergeCell ref="B4:G4"/>
    <mergeCell ref="B5:G5"/>
    <mergeCell ref="B6:G6"/>
    <mergeCell ref="B7:G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T97"/>
  <sheetViews>
    <sheetView topLeftCell="A43" workbookViewId="0">
      <selection activeCell="B9" sqref="B9:E9"/>
    </sheetView>
  </sheetViews>
  <sheetFormatPr baseColWidth="10" defaultRowHeight="12.75"/>
  <cols>
    <col min="1" max="1" width="13" style="913" customWidth="1"/>
    <col min="2" max="2" width="3.42578125" style="913" customWidth="1"/>
    <col min="3" max="3" width="45.140625" style="913" customWidth="1"/>
    <col min="4" max="4" width="25.42578125" style="913" customWidth="1"/>
    <col min="5" max="5" width="24" style="913" customWidth="1"/>
    <col min="6" max="6" width="23.5703125" style="914" customWidth="1"/>
    <col min="7" max="7" width="26.42578125" style="915" customWidth="1"/>
    <col min="8" max="8" width="17.28515625" style="915" bestFit="1" customWidth="1"/>
    <col min="9" max="9" width="22.140625" style="915" customWidth="1"/>
    <col min="10" max="10" width="16" style="915" bestFit="1" customWidth="1"/>
    <col min="11" max="20" width="11.42578125" style="915"/>
    <col min="21" max="256" width="11.42578125" style="913"/>
    <col min="257" max="257" width="13" style="913" customWidth="1"/>
    <col min="258" max="258" width="3.42578125" style="913" customWidth="1"/>
    <col min="259" max="259" width="45.140625" style="913" customWidth="1"/>
    <col min="260" max="260" width="25.42578125" style="913" customWidth="1"/>
    <col min="261" max="261" width="24" style="913" customWidth="1"/>
    <col min="262" max="262" width="23.5703125" style="913" customWidth="1"/>
    <col min="263" max="263" width="26.42578125" style="913" customWidth="1"/>
    <col min="264" max="264" width="17.28515625" style="913" bestFit="1" customWidth="1"/>
    <col min="265" max="265" width="22.140625" style="913" customWidth="1"/>
    <col min="266" max="266" width="16" style="913" bestFit="1" customWidth="1"/>
    <col min="267" max="512" width="11.42578125" style="913"/>
    <col min="513" max="513" width="13" style="913" customWidth="1"/>
    <col min="514" max="514" width="3.42578125" style="913" customWidth="1"/>
    <col min="515" max="515" width="45.140625" style="913" customWidth="1"/>
    <col min="516" max="516" width="25.42578125" style="913" customWidth="1"/>
    <col min="517" max="517" width="24" style="913" customWidth="1"/>
    <col min="518" max="518" width="23.5703125" style="913" customWidth="1"/>
    <col min="519" max="519" width="26.42578125" style="913" customWidth="1"/>
    <col min="520" max="520" width="17.28515625" style="913" bestFit="1" customWidth="1"/>
    <col min="521" max="521" width="22.140625" style="913" customWidth="1"/>
    <col min="522" max="522" width="16" style="913" bestFit="1" customWidth="1"/>
    <col min="523" max="768" width="11.42578125" style="913"/>
    <col min="769" max="769" width="13" style="913" customWidth="1"/>
    <col min="770" max="770" width="3.42578125" style="913" customWidth="1"/>
    <col min="771" max="771" width="45.140625" style="913" customWidth="1"/>
    <col min="772" max="772" width="25.42578125" style="913" customWidth="1"/>
    <col min="773" max="773" width="24" style="913" customWidth="1"/>
    <col min="774" max="774" width="23.5703125" style="913" customWidth="1"/>
    <col min="775" max="775" width="26.42578125" style="913" customWidth="1"/>
    <col min="776" max="776" width="17.28515625" style="913" bestFit="1" customWidth="1"/>
    <col min="777" max="777" width="22.140625" style="913" customWidth="1"/>
    <col min="778" max="778" width="16" style="913" bestFit="1" customWidth="1"/>
    <col min="779" max="1024" width="11.42578125" style="913"/>
    <col min="1025" max="1025" width="13" style="913" customWidth="1"/>
    <col min="1026" max="1026" width="3.42578125" style="913" customWidth="1"/>
    <col min="1027" max="1027" width="45.140625" style="913" customWidth="1"/>
    <col min="1028" max="1028" width="25.42578125" style="913" customWidth="1"/>
    <col min="1029" max="1029" width="24" style="913" customWidth="1"/>
    <col min="1030" max="1030" width="23.5703125" style="913" customWidth="1"/>
    <col min="1031" max="1031" width="26.42578125" style="913" customWidth="1"/>
    <col min="1032" max="1032" width="17.28515625" style="913" bestFit="1" customWidth="1"/>
    <col min="1033" max="1033" width="22.140625" style="913" customWidth="1"/>
    <col min="1034" max="1034" width="16" style="913" bestFit="1" customWidth="1"/>
    <col min="1035" max="1280" width="11.42578125" style="913"/>
    <col min="1281" max="1281" width="13" style="913" customWidth="1"/>
    <col min="1282" max="1282" width="3.42578125" style="913" customWidth="1"/>
    <col min="1283" max="1283" width="45.140625" style="913" customWidth="1"/>
    <col min="1284" max="1284" width="25.42578125" style="913" customWidth="1"/>
    <col min="1285" max="1285" width="24" style="913" customWidth="1"/>
    <col min="1286" max="1286" width="23.5703125" style="913" customWidth="1"/>
    <col min="1287" max="1287" width="26.42578125" style="913" customWidth="1"/>
    <col min="1288" max="1288" width="17.28515625" style="913" bestFit="1" customWidth="1"/>
    <col min="1289" max="1289" width="22.140625" style="913" customWidth="1"/>
    <col min="1290" max="1290" width="16" style="913" bestFit="1" customWidth="1"/>
    <col min="1291" max="1536" width="11.42578125" style="913"/>
    <col min="1537" max="1537" width="13" style="913" customWidth="1"/>
    <col min="1538" max="1538" width="3.42578125" style="913" customWidth="1"/>
    <col min="1539" max="1539" width="45.140625" style="913" customWidth="1"/>
    <col min="1540" max="1540" width="25.42578125" style="913" customWidth="1"/>
    <col min="1541" max="1541" width="24" style="913" customWidth="1"/>
    <col min="1542" max="1542" width="23.5703125" style="913" customWidth="1"/>
    <col min="1543" max="1543" width="26.42578125" style="913" customWidth="1"/>
    <col min="1544" max="1544" width="17.28515625" style="913" bestFit="1" customWidth="1"/>
    <col min="1545" max="1545" width="22.140625" style="913" customWidth="1"/>
    <col min="1546" max="1546" width="16" style="913" bestFit="1" customWidth="1"/>
    <col min="1547" max="1792" width="11.42578125" style="913"/>
    <col min="1793" max="1793" width="13" style="913" customWidth="1"/>
    <col min="1794" max="1794" width="3.42578125" style="913" customWidth="1"/>
    <col min="1795" max="1795" width="45.140625" style="913" customWidth="1"/>
    <col min="1796" max="1796" width="25.42578125" style="913" customWidth="1"/>
    <col min="1797" max="1797" width="24" style="913" customWidth="1"/>
    <col min="1798" max="1798" width="23.5703125" style="913" customWidth="1"/>
    <col min="1799" max="1799" width="26.42578125" style="913" customWidth="1"/>
    <col min="1800" max="1800" width="17.28515625" style="913" bestFit="1" customWidth="1"/>
    <col min="1801" max="1801" width="22.140625" style="913" customWidth="1"/>
    <col min="1802" max="1802" width="16" style="913" bestFit="1" customWidth="1"/>
    <col min="1803" max="2048" width="11.42578125" style="913"/>
    <col min="2049" max="2049" width="13" style="913" customWidth="1"/>
    <col min="2050" max="2050" width="3.42578125" style="913" customWidth="1"/>
    <col min="2051" max="2051" width="45.140625" style="913" customWidth="1"/>
    <col min="2052" max="2052" width="25.42578125" style="913" customWidth="1"/>
    <col min="2053" max="2053" width="24" style="913" customWidth="1"/>
    <col min="2054" max="2054" width="23.5703125" style="913" customWidth="1"/>
    <col min="2055" max="2055" width="26.42578125" style="913" customWidth="1"/>
    <col min="2056" max="2056" width="17.28515625" style="913" bestFit="1" customWidth="1"/>
    <col min="2057" max="2057" width="22.140625" style="913" customWidth="1"/>
    <col min="2058" max="2058" width="16" style="913" bestFit="1" customWidth="1"/>
    <col min="2059" max="2304" width="11.42578125" style="913"/>
    <col min="2305" max="2305" width="13" style="913" customWidth="1"/>
    <col min="2306" max="2306" width="3.42578125" style="913" customWidth="1"/>
    <col min="2307" max="2307" width="45.140625" style="913" customWidth="1"/>
    <col min="2308" max="2308" width="25.42578125" style="913" customWidth="1"/>
    <col min="2309" max="2309" width="24" style="913" customWidth="1"/>
    <col min="2310" max="2310" width="23.5703125" style="913" customWidth="1"/>
    <col min="2311" max="2311" width="26.42578125" style="913" customWidth="1"/>
    <col min="2312" max="2312" width="17.28515625" style="913" bestFit="1" customWidth="1"/>
    <col min="2313" max="2313" width="22.140625" style="913" customWidth="1"/>
    <col min="2314" max="2314" width="16" style="913" bestFit="1" customWidth="1"/>
    <col min="2315" max="2560" width="11.42578125" style="913"/>
    <col min="2561" max="2561" width="13" style="913" customWidth="1"/>
    <col min="2562" max="2562" width="3.42578125" style="913" customWidth="1"/>
    <col min="2563" max="2563" width="45.140625" style="913" customWidth="1"/>
    <col min="2564" max="2564" width="25.42578125" style="913" customWidth="1"/>
    <col min="2565" max="2565" width="24" style="913" customWidth="1"/>
    <col min="2566" max="2566" width="23.5703125" style="913" customWidth="1"/>
    <col min="2567" max="2567" width="26.42578125" style="913" customWidth="1"/>
    <col min="2568" max="2568" width="17.28515625" style="913" bestFit="1" customWidth="1"/>
    <col min="2569" max="2569" width="22.140625" style="913" customWidth="1"/>
    <col min="2570" max="2570" width="16" style="913" bestFit="1" customWidth="1"/>
    <col min="2571" max="2816" width="11.42578125" style="913"/>
    <col min="2817" max="2817" width="13" style="913" customWidth="1"/>
    <col min="2818" max="2818" width="3.42578125" style="913" customWidth="1"/>
    <col min="2819" max="2819" width="45.140625" style="913" customWidth="1"/>
    <col min="2820" max="2820" width="25.42578125" style="913" customWidth="1"/>
    <col min="2821" max="2821" width="24" style="913" customWidth="1"/>
    <col min="2822" max="2822" width="23.5703125" style="913" customWidth="1"/>
    <col min="2823" max="2823" width="26.42578125" style="913" customWidth="1"/>
    <col min="2824" max="2824" width="17.28515625" style="913" bestFit="1" customWidth="1"/>
    <col min="2825" max="2825" width="22.140625" style="913" customWidth="1"/>
    <col min="2826" max="2826" width="16" style="913" bestFit="1" customWidth="1"/>
    <col min="2827" max="3072" width="11.42578125" style="913"/>
    <col min="3073" max="3073" width="13" style="913" customWidth="1"/>
    <col min="3074" max="3074" width="3.42578125" style="913" customWidth="1"/>
    <col min="3075" max="3075" width="45.140625" style="913" customWidth="1"/>
    <col min="3076" max="3076" width="25.42578125" style="913" customWidth="1"/>
    <col min="3077" max="3077" width="24" style="913" customWidth="1"/>
    <col min="3078" max="3078" width="23.5703125" style="913" customWidth="1"/>
    <col min="3079" max="3079" width="26.42578125" style="913" customWidth="1"/>
    <col min="3080" max="3080" width="17.28515625" style="913" bestFit="1" customWidth="1"/>
    <col min="3081" max="3081" width="22.140625" style="913" customWidth="1"/>
    <col min="3082" max="3082" width="16" style="913" bestFit="1" customWidth="1"/>
    <col min="3083" max="3328" width="11.42578125" style="913"/>
    <col min="3329" max="3329" width="13" style="913" customWidth="1"/>
    <col min="3330" max="3330" width="3.42578125" style="913" customWidth="1"/>
    <col min="3331" max="3331" width="45.140625" style="913" customWidth="1"/>
    <col min="3332" max="3332" width="25.42578125" style="913" customWidth="1"/>
    <col min="3333" max="3333" width="24" style="913" customWidth="1"/>
    <col min="3334" max="3334" width="23.5703125" style="913" customWidth="1"/>
    <col min="3335" max="3335" width="26.42578125" style="913" customWidth="1"/>
    <col min="3336" max="3336" width="17.28515625" style="913" bestFit="1" customWidth="1"/>
    <col min="3337" max="3337" width="22.140625" style="913" customWidth="1"/>
    <col min="3338" max="3338" width="16" style="913" bestFit="1" customWidth="1"/>
    <col min="3339" max="3584" width="11.42578125" style="913"/>
    <col min="3585" max="3585" width="13" style="913" customWidth="1"/>
    <col min="3586" max="3586" width="3.42578125" style="913" customWidth="1"/>
    <col min="3587" max="3587" width="45.140625" style="913" customWidth="1"/>
    <col min="3588" max="3588" width="25.42578125" style="913" customWidth="1"/>
    <col min="3589" max="3589" width="24" style="913" customWidth="1"/>
    <col min="3590" max="3590" width="23.5703125" style="913" customWidth="1"/>
    <col min="3591" max="3591" width="26.42578125" style="913" customWidth="1"/>
    <col min="3592" max="3592" width="17.28515625" style="913" bestFit="1" customWidth="1"/>
    <col min="3593" max="3593" width="22.140625" style="913" customWidth="1"/>
    <col min="3594" max="3594" width="16" style="913" bestFit="1" customWidth="1"/>
    <col min="3595" max="3840" width="11.42578125" style="913"/>
    <col min="3841" max="3841" width="13" style="913" customWidth="1"/>
    <col min="3842" max="3842" width="3.42578125" style="913" customWidth="1"/>
    <col min="3843" max="3843" width="45.140625" style="913" customWidth="1"/>
    <col min="3844" max="3844" width="25.42578125" style="913" customWidth="1"/>
    <col min="3845" max="3845" width="24" style="913" customWidth="1"/>
    <col min="3846" max="3846" width="23.5703125" style="913" customWidth="1"/>
    <col min="3847" max="3847" width="26.42578125" style="913" customWidth="1"/>
    <col min="3848" max="3848" width="17.28515625" style="913" bestFit="1" customWidth="1"/>
    <col min="3849" max="3849" width="22.140625" style="913" customWidth="1"/>
    <col min="3850" max="3850" width="16" style="913" bestFit="1" customWidth="1"/>
    <col min="3851" max="4096" width="11.42578125" style="913"/>
    <col min="4097" max="4097" width="13" style="913" customWidth="1"/>
    <col min="4098" max="4098" width="3.42578125" style="913" customWidth="1"/>
    <col min="4099" max="4099" width="45.140625" style="913" customWidth="1"/>
    <col min="4100" max="4100" width="25.42578125" style="913" customWidth="1"/>
    <col min="4101" max="4101" width="24" style="913" customWidth="1"/>
    <col min="4102" max="4102" width="23.5703125" style="913" customWidth="1"/>
    <col min="4103" max="4103" width="26.42578125" style="913" customWidth="1"/>
    <col min="4104" max="4104" width="17.28515625" style="913" bestFit="1" customWidth="1"/>
    <col min="4105" max="4105" width="22.140625" style="913" customWidth="1"/>
    <col min="4106" max="4106" width="16" style="913" bestFit="1" customWidth="1"/>
    <col min="4107" max="4352" width="11.42578125" style="913"/>
    <col min="4353" max="4353" width="13" style="913" customWidth="1"/>
    <col min="4354" max="4354" width="3.42578125" style="913" customWidth="1"/>
    <col min="4355" max="4355" width="45.140625" style="913" customWidth="1"/>
    <col min="4356" max="4356" width="25.42578125" style="913" customWidth="1"/>
    <col min="4357" max="4357" width="24" style="913" customWidth="1"/>
    <col min="4358" max="4358" width="23.5703125" style="913" customWidth="1"/>
    <col min="4359" max="4359" width="26.42578125" style="913" customWidth="1"/>
    <col min="4360" max="4360" width="17.28515625" style="913" bestFit="1" customWidth="1"/>
    <col min="4361" max="4361" width="22.140625" style="913" customWidth="1"/>
    <col min="4362" max="4362" width="16" style="913" bestFit="1" customWidth="1"/>
    <col min="4363" max="4608" width="11.42578125" style="913"/>
    <col min="4609" max="4609" width="13" style="913" customWidth="1"/>
    <col min="4610" max="4610" width="3.42578125" style="913" customWidth="1"/>
    <col min="4611" max="4611" width="45.140625" style="913" customWidth="1"/>
    <col min="4612" max="4612" width="25.42578125" style="913" customWidth="1"/>
    <col min="4613" max="4613" width="24" style="913" customWidth="1"/>
    <col min="4614" max="4614" width="23.5703125" style="913" customWidth="1"/>
    <col min="4615" max="4615" width="26.42578125" style="913" customWidth="1"/>
    <col min="4616" max="4616" width="17.28515625" style="913" bestFit="1" customWidth="1"/>
    <col min="4617" max="4617" width="22.140625" style="913" customWidth="1"/>
    <col min="4618" max="4618" width="16" style="913" bestFit="1" customWidth="1"/>
    <col min="4619" max="4864" width="11.42578125" style="913"/>
    <col min="4865" max="4865" width="13" style="913" customWidth="1"/>
    <col min="4866" max="4866" width="3.42578125" style="913" customWidth="1"/>
    <col min="4867" max="4867" width="45.140625" style="913" customWidth="1"/>
    <col min="4868" max="4868" width="25.42578125" style="913" customWidth="1"/>
    <col min="4869" max="4869" width="24" style="913" customWidth="1"/>
    <col min="4870" max="4870" width="23.5703125" style="913" customWidth="1"/>
    <col min="4871" max="4871" width="26.42578125" style="913" customWidth="1"/>
    <col min="4872" max="4872" width="17.28515625" style="913" bestFit="1" customWidth="1"/>
    <col min="4873" max="4873" width="22.140625" style="913" customWidth="1"/>
    <col min="4874" max="4874" width="16" style="913" bestFit="1" customWidth="1"/>
    <col min="4875" max="5120" width="11.42578125" style="913"/>
    <col min="5121" max="5121" width="13" style="913" customWidth="1"/>
    <col min="5122" max="5122" width="3.42578125" style="913" customWidth="1"/>
    <col min="5123" max="5123" width="45.140625" style="913" customWidth="1"/>
    <col min="5124" max="5124" width="25.42578125" style="913" customWidth="1"/>
    <col min="5125" max="5125" width="24" style="913" customWidth="1"/>
    <col min="5126" max="5126" width="23.5703125" style="913" customWidth="1"/>
    <col min="5127" max="5127" width="26.42578125" style="913" customWidth="1"/>
    <col min="5128" max="5128" width="17.28515625" style="913" bestFit="1" customWidth="1"/>
    <col min="5129" max="5129" width="22.140625" style="913" customWidth="1"/>
    <col min="5130" max="5130" width="16" style="913" bestFit="1" customWidth="1"/>
    <col min="5131" max="5376" width="11.42578125" style="913"/>
    <col min="5377" max="5377" width="13" style="913" customWidth="1"/>
    <col min="5378" max="5378" width="3.42578125" style="913" customWidth="1"/>
    <col min="5379" max="5379" width="45.140625" style="913" customWidth="1"/>
    <col min="5380" max="5380" width="25.42578125" style="913" customWidth="1"/>
    <col min="5381" max="5381" width="24" style="913" customWidth="1"/>
    <col min="5382" max="5382" width="23.5703125" style="913" customWidth="1"/>
    <col min="5383" max="5383" width="26.42578125" style="913" customWidth="1"/>
    <col min="5384" max="5384" width="17.28515625" style="913" bestFit="1" customWidth="1"/>
    <col min="5385" max="5385" width="22.140625" style="913" customWidth="1"/>
    <col min="5386" max="5386" width="16" style="913" bestFit="1" customWidth="1"/>
    <col min="5387" max="5632" width="11.42578125" style="913"/>
    <col min="5633" max="5633" width="13" style="913" customWidth="1"/>
    <col min="5634" max="5634" width="3.42578125" style="913" customWidth="1"/>
    <col min="5635" max="5635" width="45.140625" style="913" customWidth="1"/>
    <col min="5636" max="5636" width="25.42578125" style="913" customWidth="1"/>
    <col min="5637" max="5637" width="24" style="913" customWidth="1"/>
    <col min="5638" max="5638" width="23.5703125" style="913" customWidth="1"/>
    <col min="5639" max="5639" width="26.42578125" style="913" customWidth="1"/>
    <col min="5640" max="5640" width="17.28515625" style="913" bestFit="1" customWidth="1"/>
    <col min="5641" max="5641" width="22.140625" style="913" customWidth="1"/>
    <col min="5642" max="5642" width="16" style="913" bestFit="1" customWidth="1"/>
    <col min="5643" max="5888" width="11.42578125" style="913"/>
    <col min="5889" max="5889" width="13" style="913" customWidth="1"/>
    <col min="5890" max="5890" width="3.42578125" style="913" customWidth="1"/>
    <col min="5891" max="5891" width="45.140625" style="913" customWidth="1"/>
    <col min="5892" max="5892" width="25.42578125" style="913" customWidth="1"/>
    <col min="5893" max="5893" width="24" style="913" customWidth="1"/>
    <col min="5894" max="5894" width="23.5703125" style="913" customWidth="1"/>
    <col min="5895" max="5895" width="26.42578125" style="913" customWidth="1"/>
    <col min="5896" max="5896" width="17.28515625" style="913" bestFit="1" customWidth="1"/>
    <col min="5897" max="5897" width="22.140625" style="913" customWidth="1"/>
    <col min="5898" max="5898" width="16" style="913" bestFit="1" customWidth="1"/>
    <col min="5899" max="6144" width="11.42578125" style="913"/>
    <col min="6145" max="6145" width="13" style="913" customWidth="1"/>
    <col min="6146" max="6146" width="3.42578125" style="913" customWidth="1"/>
    <col min="6147" max="6147" width="45.140625" style="913" customWidth="1"/>
    <col min="6148" max="6148" width="25.42578125" style="913" customWidth="1"/>
    <col min="6149" max="6149" width="24" style="913" customWidth="1"/>
    <col min="6150" max="6150" width="23.5703125" style="913" customWidth="1"/>
    <col min="6151" max="6151" width="26.42578125" style="913" customWidth="1"/>
    <col min="6152" max="6152" width="17.28515625" style="913" bestFit="1" customWidth="1"/>
    <col min="6153" max="6153" width="22.140625" style="913" customWidth="1"/>
    <col min="6154" max="6154" width="16" style="913" bestFit="1" customWidth="1"/>
    <col min="6155" max="6400" width="11.42578125" style="913"/>
    <col min="6401" max="6401" width="13" style="913" customWidth="1"/>
    <col min="6402" max="6402" width="3.42578125" style="913" customWidth="1"/>
    <col min="6403" max="6403" width="45.140625" style="913" customWidth="1"/>
    <col min="6404" max="6404" width="25.42578125" style="913" customWidth="1"/>
    <col min="6405" max="6405" width="24" style="913" customWidth="1"/>
    <col min="6406" max="6406" width="23.5703125" style="913" customWidth="1"/>
    <col min="6407" max="6407" width="26.42578125" style="913" customWidth="1"/>
    <col min="6408" max="6408" width="17.28515625" style="913" bestFit="1" customWidth="1"/>
    <col min="6409" max="6409" width="22.140625" style="913" customWidth="1"/>
    <col min="6410" max="6410" width="16" style="913" bestFit="1" customWidth="1"/>
    <col min="6411" max="6656" width="11.42578125" style="913"/>
    <col min="6657" max="6657" width="13" style="913" customWidth="1"/>
    <col min="6658" max="6658" width="3.42578125" style="913" customWidth="1"/>
    <col min="6659" max="6659" width="45.140625" style="913" customWidth="1"/>
    <col min="6660" max="6660" width="25.42578125" style="913" customWidth="1"/>
    <col min="6661" max="6661" width="24" style="913" customWidth="1"/>
    <col min="6662" max="6662" width="23.5703125" style="913" customWidth="1"/>
    <col min="6663" max="6663" width="26.42578125" style="913" customWidth="1"/>
    <col min="6664" max="6664" width="17.28515625" style="913" bestFit="1" customWidth="1"/>
    <col min="6665" max="6665" width="22.140625" style="913" customWidth="1"/>
    <col min="6666" max="6666" width="16" style="913" bestFit="1" customWidth="1"/>
    <col min="6667" max="6912" width="11.42578125" style="913"/>
    <col min="6913" max="6913" width="13" style="913" customWidth="1"/>
    <col min="6914" max="6914" width="3.42578125" style="913" customWidth="1"/>
    <col min="6915" max="6915" width="45.140625" style="913" customWidth="1"/>
    <col min="6916" max="6916" width="25.42578125" style="913" customWidth="1"/>
    <col min="6917" max="6917" width="24" style="913" customWidth="1"/>
    <col min="6918" max="6918" width="23.5703125" style="913" customWidth="1"/>
    <col min="6919" max="6919" width="26.42578125" style="913" customWidth="1"/>
    <col min="6920" max="6920" width="17.28515625" style="913" bestFit="1" customWidth="1"/>
    <col min="6921" max="6921" width="22.140625" style="913" customWidth="1"/>
    <col min="6922" max="6922" width="16" style="913" bestFit="1" customWidth="1"/>
    <col min="6923" max="7168" width="11.42578125" style="913"/>
    <col min="7169" max="7169" width="13" style="913" customWidth="1"/>
    <col min="7170" max="7170" width="3.42578125" style="913" customWidth="1"/>
    <col min="7171" max="7171" width="45.140625" style="913" customWidth="1"/>
    <col min="7172" max="7172" width="25.42578125" style="913" customWidth="1"/>
    <col min="7173" max="7173" width="24" style="913" customWidth="1"/>
    <col min="7174" max="7174" width="23.5703125" style="913" customWidth="1"/>
    <col min="7175" max="7175" width="26.42578125" style="913" customWidth="1"/>
    <col min="7176" max="7176" width="17.28515625" style="913" bestFit="1" customWidth="1"/>
    <col min="7177" max="7177" width="22.140625" style="913" customWidth="1"/>
    <col min="7178" max="7178" width="16" style="913" bestFit="1" customWidth="1"/>
    <col min="7179" max="7424" width="11.42578125" style="913"/>
    <col min="7425" max="7425" width="13" style="913" customWidth="1"/>
    <col min="7426" max="7426" width="3.42578125" style="913" customWidth="1"/>
    <col min="7427" max="7427" width="45.140625" style="913" customWidth="1"/>
    <col min="7428" max="7428" width="25.42578125" style="913" customWidth="1"/>
    <col min="7429" max="7429" width="24" style="913" customWidth="1"/>
    <col min="7430" max="7430" width="23.5703125" style="913" customWidth="1"/>
    <col min="7431" max="7431" width="26.42578125" style="913" customWidth="1"/>
    <col min="7432" max="7432" width="17.28515625" style="913" bestFit="1" customWidth="1"/>
    <col min="7433" max="7433" width="22.140625" style="913" customWidth="1"/>
    <col min="7434" max="7434" width="16" style="913" bestFit="1" customWidth="1"/>
    <col min="7435" max="7680" width="11.42578125" style="913"/>
    <col min="7681" max="7681" width="13" style="913" customWidth="1"/>
    <col min="7682" max="7682" width="3.42578125" style="913" customWidth="1"/>
    <col min="7683" max="7683" width="45.140625" style="913" customWidth="1"/>
    <col min="7684" max="7684" width="25.42578125" style="913" customWidth="1"/>
    <col min="7685" max="7685" width="24" style="913" customWidth="1"/>
    <col min="7686" max="7686" width="23.5703125" style="913" customWidth="1"/>
    <col min="7687" max="7687" width="26.42578125" style="913" customWidth="1"/>
    <col min="7688" max="7688" width="17.28515625" style="913" bestFit="1" customWidth="1"/>
    <col min="7689" max="7689" width="22.140625" style="913" customWidth="1"/>
    <col min="7690" max="7690" width="16" style="913" bestFit="1" customWidth="1"/>
    <col min="7691" max="7936" width="11.42578125" style="913"/>
    <col min="7937" max="7937" width="13" style="913" customWidth="1"/>
    <col min="7938" max="7938" width="3.42578125" style="913" customWidth="1"/>
    <col min="7939" max="7939" width="45.140625" style="913" customWidth="1"/>
    <col min="7940" max="7940" width="25.42578125" style="913" customWidth="1"/>
    <col min="7941" max="7941" width="24" style="913" customWidth="1"/>
    <col min="7942" max="7942" width="23.5703125" style="913" customWidth="1"/>
    <col min="7943" max="7943" width="26.42578125" style="913" customWidth="1"/>
    <col min="7944" max="7944" width="17.28515625" style="913" bestFit="1" customWidth="1"/>
    <col min="7945" max="7945" width="22.140625" style="913" customWidth="1"/>
    <col min="7946" max="7946" width="16" style="913" bestFit="1" customWidth="1"/>
    <col min="7947" max="8192" width="11.42578125" style="913"/>
    <col min="8193" max="8193" width="13" style="913" customWidth="1"/>
    <col min="8194" max="8194" width="3.42578125" style="913" customWidth="1"/>
    <col min="8195" max="8195" width="45.140625" style="913" customWidth="1"/>
    <col min="8196" max="8196" width="25.42578125" style="913" customWidth="1"/>
    <col min="8197" max="8197" width="24" style="913" customWidth="1"/>
    <col min="8198" max="8198" width="23.5703125" style="913" customWidth="1"/>
    <col min="8199" max="8199" width="26.42578125" style="913" customWidth="1"/>
    <col min="8200" max="8200" width="17.28515625" style="913" bestFit="1" customWidth="1"/>
    <col min="8201" max="8201" width="22.140625" style="913" customWidth="1"/>
    <col min="8202" max="8202" width="16" style="913" bestFit="1" customWidth="1"/>
    <col min="8203" max="8448" width="11.42578125" style="913"/>
    <col min="8449" max="8449" width="13" style="913" customWidth="1"/>
    <col min="8450" max="8450" width="3.42578125" style="913" customWidth="1"/>
    <col min="8451" max="8451" width="45.140625" style="913" customWidth="1"/>
    <col min="8452" max="8452" width="25.42578125" style="913" customWidth="1"/>
    <col min="8453" max="8453" width="24" style="913" customWidth="1"/>
    <col min="8454" max="8454" width="23.5703125" style="913" customWidth="1"/>
    <col min="8455" max="8455" width="26.42578125" style="913" customWidth="1"/>
    <col min="8456" max="8456" width="17.28515625" style="913" bestFit="1" customWidth="1"/>
    <col min="8457" max="8457" width="22.140625" style="913" customWidth="1"/>
    <col min="8458" max="8458" width="16" style="913" bestFit="1" customWidth="1"/>
    <col min="8459" max="8704" width="11.42578125" style="913"/>
    <col min="8705" max="8705" width="13" style="913" customWidth="1"/>
    <col min="8706" max="8706" width="3.42578125" style="913" customWidth="1"/>
    <col min="8707" max="8707" width="45.140625" style="913" customWidth="1"/>
    <col min="8708" max="8708" width="25.42578125" style="913" customWidth="1"/>
    <col min="8709" max="8709" width="24" style="913" customWidth="1"/>
    <col min="8710" max="8710" width="23.5703125" style="913" customWidth="1"/>
    <col min="8711" max="8711" width="26.42578125" style="913" customWidth="1"/>
    <col min="8712" max="8712" width="17.28515625" style="913" bestFit="1" customWidth="1"/>
    <col min="8713" max="8713" width="22.140625" style="913" customWidth="1"/>
    <col min="8714" max="8714" width="16" style="913" bestFit="1" customWidth="1"/>
    <col min="8715" max="8960" width="11.42578125" style="913"/>
    <col min="8961" max="8961" width="13" style="913" customWidth="1"/>
    <col min="8962" max="8962" width="3.42578125" style="913" customWidth="1"/>
    <col min="8963" max="8963" width="45.140625" style="913" customWidth="1"/>
    <col min="8964" max="8964" width="25.42578125" style="913" customWidth="1"/>
    <col min="8965" max="8965" width="24" style="913" customWidth="1"/>
    <col min="8966" max="8966" width="23.5703125" style="913" customWidth="1"/>
    <col min="8967" max="8967" width="26.42578125" style="913" customWidth="1"/>
    <col min="8968" max="8968" width="17.28515625" style="913" bestFit="1" customWidth="1"/>
    <col min="8969" max="8969" width="22.140625" style="913" customWidth="1"/>
    <col min="8970" max="8970" width="16" style="913" bestFit="1" customWidth="1"/>
    <col min="8971" max="9216" width="11.42578125" style="913"/>
    <col min="9217" max="9217" width="13" style="913" customWidth="1"/>
    <col min="9218" max="9218" width="3.42578125" style="913" customWidth="1"/>
    <col min="9219" max="9219" width="45.140625" style="913" customWidth="1"/>
    <col min="9220" max="9220" width="25.42578125" style="913" customWidth="1"/>
    <col min="9221" max="9221" width="24" style="913" customWidth="1"/>
    <col min="9222" max="9222" width="23.5703125" style="913" customWidth="1"/>
    <col min="9223" max="9223" width="26.42578125" style="913" customWidth="1"/>
    <col min="9224" max="9224" width="17.28515625" style="913" bestFit="1" customWidth="1"/>
    <col min="9225" max="9225" width="22.140625" style="913" customWidth="1"/>
    <col min="9226" max="9226" width="16" style="913" bestFit="1" customWidth="1"/>
    <col min="9227" max="9472" width="11.42578125" style="913"/>
    <col min="9473" max="9473" width="13" style="913" customWidth="1"/>
    <col min="9474" max="9474" width="3.42578125" style="913" customWidth="1"/>
    <col min="9475" max="9475" width="45.140625" style="913" customWidth="1"/>
    <col min="9476" max="9476" width="25.42578125" style="913" customWidth="1"/>
    <col min="9477" max="9477" width="24" style="913" customWidth="1"/>
    <col min="9478" max="9478" width="23.5703125" style="913" customWidth="1"/>
    <col min="9479" max="9479" width="26.42578125" style="913" customWidth="1"/>
    <col min="9480" max="9480" width="17.28515625" style="913" bestFit="1" customWidth="1"/>
    <col min="9481" max="9481" width="22.140625" style="913" customWidth="1"/>
    <col min="9482" max="9482" width="16" style="913" bestFit="1" customWidth="1"/>
    <col min="9483" max="9728" width="11.42578125" style="913"/>
    <col min="9729" max="9729" width="13" style="913" customWidth="1"/>
    <col min="9730" max="9730" width="3.42578125" style="913" customWidth="1"/>
    <col min="9731" max="9731" width="45.140625" style="913" customWidth="1"/>
    <col min="9732" max="9732" width="25.42578125" style="913" customWidth="1"/>
    <col min="9733" max="9733" width="24" style="913" customWidth="1"/>
    <col min="9734" max="9734" width="23.5703125" style="913" customWidth="1"/>
    <col min="9735" max="9735" width="26.42578125" style="913" customWidth="1"/>
    <col min="9736" max="9736" width="17.28515625" style="913" bestFit="1" customWidth="1"/>
    <col min="9737" max="9737" width="22.140625" style="913" customWidth="1"/>
    <col min="9738" max="9738" width="16" style="913" bestFit="1" customWidth="1"/>
    <col min="9739" max="9984" width="11.42578125" style="913"/>
    <col min="9985" max="9985" width="13" style="913" customWidth="1"/>
    <col min="9986" max="9986" width="3.42578125" style="913" customWidth="1"/>
    <col min="9987" max="9987" width="45.140625" style="913" customWidth="1"/>
    <col min="9988" max="9988" width="25.42578125" style="913" customWidth="1"/>
    <col min="9989" max="9989" width="24" style="913" customWidth="1"/>
    <col min="9990" max="9990" width="23.5703125" style="913" customWidth="1"/>
    <col min="9991" max="9991" width="26.42578125" style="913" customWidth="1"/>
    <col min="9992" max="9992" width="17.28515625" style="913" bestFit="1" customWidth="1"/>
    <col min="9993" max="9993" width="22.140625" style="913" customWidth="1"/>
    <col min="9994" max="9994" width="16" style="913" bestFit="1" customWidth="1"/>
    <col min="9995" max="10240" width="11.42578125" style="913"/>
    <col min="10241" max="10241" width="13" style="913" customWidth="1"/>
    <col min="10242" max="10242" width="3.42578125" style="913" customWidth="1"/>
    <col min="10243" max="10243" width="45.140625" style="913" customWidth="1"/>
    <col min="10244" max="10244" width="25.42578125" style="913" customWidth="1"/>
    <col min="10245" max="10245" width="24" style="913" customWidth="1"/>
    <col min="10246" max="10246" width="23.5703125" style="913" customWidth="1"/>
    <col min="10247" max="10247" width="26.42578125" style="913" customWidth="1"/>
    <col min="10248" max="10248" width="17.28515625" style="913" bestFit="1" customWidth="1"/>
    <col min="10249" max="10249" width="22.140625" style="913" customWidth="1"/>
    <col min="10250" max="10250" width="16" style="913" bestFit="1" customWidth="1"/>
    <col min="10251" max="10496" width="11.42578125" style="913"/>
    <col min="10497" max="10497" width="13" style="913" customWidth="1"/>
    <col min="10498" max="10498" width="3.42578125" style="913" customWidth="1"/>
    <col min="10499" max="10499" width="45.140625" style="913" customWidth="1"/>
    <col min="10500" max="10500" width="25.42578125" style="913" customWidth="1"/>
    <col min="10501" max="10501" width="24" style="913" customWidth="1"/>
    <col min="10502" max="10502" width="23.5703125" style="913" customWidth="1"/>
    <col min="10503" max="10503" width="26.42578125" style="913" customWidth="1"/>
    <col min="10504" max="10504" width="17.28515625" style="913" bestFit="1" customWidth="1"/>
    <col min="10505" max="10505" width="22.140625" style="913" customWidth="1"/>
    <col min="10506" max="10506" width="16" style="913" bestFit="1" customWidth="1"/>
    <col min="10507" max="10752" width="11.42578125" style="913"/>
    <col min="10753" max="10753" width="13" style="913" customWidth="1"/>
    <col min="10754" max="10754" width="3.42578125" style="913" customWidth="1"/>
    <col min="10755" max="10755" width="45.140625" style="913" customWidth="1"/>
    <col min="10756" max="10756" width="25.42578125" style="913" customWidth="1"/>
    <col min="10757" max="10757" width="24" style="913" customWidth="1"/>
    <col min="10758" max="10758" width="23.5703125" style="913" customWidth="1"/>
    <col min="10759" max="10759" width="26.42578125" style="913" customWidth="1"/>
    <col min="10760" max="10760" width="17.28515625" style="913" bestFit="1" customWidth="1"/>
    <col min="10761" max="10761" width="22.140625" style="913" customWidth="1"/>
    <col min="10762" max="10762" width="16" style="913" bestFit="1" customWidth="1"/>
    <col min="10763" max="11008" width="11.42578125" style="913"/>
    <col min="11009" max="11009" width="13" style="913" customWidth="1"/>
    <col min="11010" max="11010" width="3.42578125" style="913" customWidth="1"/>
    <col min="11011" max="11011" width="45.140625" style="913" customWidth="1"/>
    <col min="11012" max="11012" width="25.42578125" style="913" customWidth="1"/>
    <col min="11013" max="11013" width="24" style="913" customWidth="1"/>
    <col min="11014" max="11014" width="23.5703125" style="913" customWidth="1"/>
    <col min="11015" max="11015" width="26.42578125" style="913" customWidth="1"/>
    <col min="11016" max="11016" width="17.28515625" style="913" bestFit="1" customWidth="1"/>
    <col min="11017" max="11017" width="22.140625" style="913" customWidth="1"/>
    <col min="11018" max="11018" width="16" style="913" bestFit="1" customWidth="1"/>
    <col min="11019" max="11264" width="11.42578125" style="913"/>
    <col min="11265" max="11265" width="13" style="913" customWidth="1"/>
    <col min="11266" max="11266" width="3.42578125" style="913" customWidth="1"/>
    <col min="11267" max="11267" width="45.140625" style="913" customWidth="1"/>
    <col min="11268" max="11268" width="25.42578125" style="913" customWidth="1"/>
    <col min="11269" max="11269" width="24" style="913" customWidth="1"/>
    <col min="11270" max="11270" width="23.5703125" style="913" customWidth="1"/>
    <col min="11271" max="11271" width="26.42578125" style="913" customWidth="1"/>
    <col min="11272" max="11272" width="17.28515625" style="913" bestFit="1" customWidth="1"/>
    <col min="11273" max="11273" width="22.140625" style="913" customWidth="1"/>
    <col min="11274" max="11274" width="16" style="913" bestFit="1" customWidth="1"/>
    <col min="11275" max="11520" width="11.42578125" style="913"/>
    <col min="11521" max="11521" width="13" style="913" customWidth="1"/>
    <col min="11522" max="11522" width="3.42578125" style="913" customWidth="1"/>
    <col min="11523" max="11523" width="45.140625" style="913" customWidth="1"/>
    <col min="11524" max="11524" width="25.42578125" style="913" customWidth="1"/>
    <col min="11525" max="11525" width="24" style="913" customWidth="1"/>
    <col min="11526" max="11526" width="23.5703125" style="913" customWidth="1"/>
    <col min="11527" max="11527" width="26.42578125" style="913" customWidth="1"/>
    <col min="11528" max="11528" width="17.28515625" style="913" bestFit="1" customWidth="1"/>
    <col min="11529" max="11529" width="22.140625" style="913" customWidth="1"/>
    <col min="11530" max="11530" width="16" style="913" bestFit="1" customWidth="1"/>
    <col min="11531" max="11776" width="11.42578125" style="913"/>
    <col min="11777" max="11777" width="13" style="913" customWidth="1"/>
    <col min="11778" max="11778" width="3.42578125" style="913" customWidth="1"/>
    <col min="11779" max="11779" width="45.140625" style="913" customWidth="1"/>
    <col min="11780" max="11780" width="25.42578125" style="913" customWidth="1"/>
    <col min="11781" max="11781" width="24" style="913" customWidth="1"/>
    <col min="11782" max="11782" width="23.5703125" style="913" customWidth="1"/>
    <col min="11783" max="11783" width="26.42578125" style="913" customWidth="1"/>
    <col min="11784" max="11784" width="17.28515625" style="913" bestFit="1" customWidth="1"/>
    <col min="11785" max="11785" width="22.140625" style="913" customWidth="1"/>
    <col min="11786" max="11786" width="16" style="913" bestFit="1" customWidth="1"/>
    <col min="11787" max="12032" width="11.42578125" style="913"/>
    <col min="12033" max="12033" width="13" style="913" customWidth="1"/>
    <col min="12034" max="12034" width="3.42578125" style="913" customWidth="1"/>
    <col min="12035" max="12035" width="45.140625" style="913" customWidth="1"/>
    <col min="12036" max="12036" width="25.42578125" style="913" customWidth="1"/>
    <col min="12037" max="12037" width="24" style="913" customWidth="1"/>
    <col min="12038" max="12038" width="23.5703125" style="913" customWidth="1"/>
    <col min="12039" max="12039" width="26.42578125" style="913" customWidth="1"/>
    <col min="12040" max="12040" width="17.28515625" style="913" bestFit="1" customWidth="1"/>
    <col min="12041" max="12041" width="22.140625" style="913" customWidth="1"/>
    <col min="12042" max="12042" width="16" style="913" bestFit="1" customWidth="1"/>
    <col min="12043" max="12288" width="11.42578125" style="913"/>
    <col min="12289" max="12289" width="13" style="913" customWidth="1"/>
    <col min="12290" max="12290" width="3.42578125" style="913" customWidth="1"/>
    <col min="12291" max="12291" width="45.140625" style="913" customWidth="1"/>
    <col min="12292" max="12292" width="25.42578125" style="913" customWidth="1"/>
    <col min="12293" max="12293" width="24" style="913" customWidth="1"/>
    <col min="12294" max="12294" width="23.5703125" style="913" customWidth="1"/>
    <col min="12295" max="12295" width="26.42578125" style="913" customWidth="1"/>
    <col min="12296" max="12296" width="17.28515625" style="913" bestFit="1" customWidth="1"/>
    <col min="12297" max="12297" width="22.140625" style="913" customWidth="1"/>
    <col min="12298" max="12298" width="16" style="913" bestFit="1" customWidth="1"/>
    <col min="12299" max="12544" width="11.42578125" style="913"/>
    <col min="12545" max="12545" width="13" style="913" customWidth="1"/>
    <col min="12546" max="12546" width="3.42578125" style="913" customWidth="1"/>
    <col min="12547" max="12547" width="45.140625" style="913" customWidth="1"/>
    <col min="12548" max="12548" width="25.42578125" style="913" customWidth="1"/>
    <col min="12549" max="12549" width="24" style="913" customWidth="1"/>
    <col min="12550" max="12550" width="23.5703125" style="913" customWidth="1"/>
    <col min="12551" max="12551" width="26.42578125" style="913" customWidth="1"/>
    <col min="12552" max="12552" width="17.28515625" style="913" bestFit="1" customWidth="1"/>
    <col min="12553" max="12553" width="22.140625" style="913" customWidth="1"/>
    <col min="12554" max="12554" width="16" style="913" bestFit="1" customWidth="1"/>
    <col min="12555" max="12800" width="11.42578125" style="913"/>
    <col min="12801" max="12801" width="13" style="913" customWidth="1"/>
    <col min="12802" max="12802" width="3.42578125" style="913" customWidth="1"/>
    <col min="12803" max="12803" width="45.140625" style="913" customWidth="1"/>
    <col min="12804" max="12804" width="25.42578125" style="913" customWidth="1"/>
    <col min="12805" max="12805" width="24" style="913" customWidth="1"/>
    <col min="12806" max="12806" width="23.5703125" style="913" customWidth="1"/>
    <col min="12807" max="12807" width="26.42578125" style="913" customWidth="1"/>
    <col min="12808" max="12808" width="17.28515625" style="913" bestFit="1" customWidth="1"/>
    <col min="12809" max="12809" width="22.140625" style="913" customWidth="1"/>
    <col min="12810" max="12810" width="16" style="913" bestFit="1" customWidth="1"/>
    <col min="12811" max="13056" width="11.42578125" style="913"/>
    <col min="13057" max="13057" width="13" style="913" customWidth="1"/>
    <col min="13058" max="13058" width="3.42578125" style="913" customWidth="1"/>
    <col min="13059" max="13059" width="45.140625" style="913" customWidth="1"/>
    <col min="13060" max="13060" width="25.42578125" style="913" customWidth="1"/>
    <col min="13061" max="13061" width="24" style="913" customWidth="1"/>
    <col min="13062" max="13062" width="23.5703125" style="913" customWidth="1"/>
    <col min="13063" max="13063" width="26.42578125" style="913" customWidth="1"/>
    <col min="13064" max="13064" width="17.28515625" style="913" bestFit="1" customWidth="1"/>
    <col min="13065" max="13065" width="22.140625" style="913" customWidth="1"/>
    <col min="13066" max="13066" width="16" style="913" bestFit="1" customWidth="1"/>
    <col min="13067" max="13312" width="11.42578125" style="913"/>
    <col min="13313" max="13313" width="13" style="913" customWidth="1"/>
    <col min="13314" max="13314" width="3.42578125" style="913" customWidth="1"/>
    <col min="13315" max="13315" width="45.140625" style="913" customWidth="1"/>
    <col min="13316" max="13316" width="25.42578125" style="913" customWidth="1"/>
    <col min="13317" max="13317" width="24" style="913" customWidth="1"/>
    <col min="13318" max="13318" width="23.5703125" style="913" customWidth="1"/>
    <col min="13319" max="13319" width="26.42578125" style="913" customWidth="1"/>
    <col min="13320" max="13320" width="17.28515625" style="913" bestFit="1" customWidth="1"/>
    <col min="13321" max="13321" width="22.140625" style="913" customWidth="1"/>
    <col min="13322" max="13322" width="16" style="913" bestFit="1" customWidth="1"/>
    <col min="13323" max="13568" width="11.42578125" style="913"/>
    <col min="13569" max="13569" width="13" style="913" customWidth="1"/>
    <col min="13570" max="13570" width="3.42578125" style="913" customWidth="1"/>
    <col min="13571" max="13571" width="45.140625" style="913" customWidth="1"/>
    <col min="13572" max="13572" width="25.42578125" style="913" customWidth="1"/>
    <col min="13573" max="13573" width="24" style="913" customWidth="1"/>
    <col min="13574" max="13574" width="23.5703125" style="913" customWidth="1"/>
    <col min="13575" max="13575" width="26.42578125" style="913" customWidth="1"/>
    <col min="13576" max="13576" width="17.28515625" style="913" bestFit="1" customWidth="1"/>
    <col min="13577" max="13577" width="22.140625" style="913" customWidth="1"/>
    <col min="13578" max="13578" width="16" style="913" bestFit="1" customWidth="1"/>
    <col min="13579" max="13824" width="11.42578125" style="913"/>
    <col min="13825" max="13825" width="13" style="913" customWidth="1"/>
    <col min="13826" max="13826" width="3.42578125" style="913" customWidth="1"/>
    <col min="13827" max="13827" width="45.140625" style="913" customWidth="1"/>
    <col min="13828" max="13828" width="25.42578125" style="913" customWidth="1"/>
    <col min="13829" max="13829" width="24" style="913" customWidth="1"/>
    <col min="13830" max="13830" width="23.5703125" style="913" customWidth="1"/>
    <col min="13831" max="13831" width="26.42578125" style="913" customWidth="1"/>
    <col min="13832" max="13832" width="17.28515625" style="913" bestFit="1" customWidth="1"/>
    <col min="13833" max="13833" width="22.140625" style="913" customWidth="1"/>
    <col min="13834" max="13834" width="16" style="913" bestFit="1" customWidth="1"/>
    <col min="13835" max="14080" width="11.42578125" style="913"/>
    <col min="14081" max="14081" width="13" style="913" customWidth="1"/>
    <col min="14082" max="14082" width="3.42578125" style="913" customWidth="1"/>
    <col min="14083" max="14083" width="45.140625" style="913" customWidth="1"/>
    <col min="14084" max="14084" width="25.42578125" style="913" customWidth="1"/>
    <col min="14085" max="14085" width="24" style="913" customWidth="1"/>
    <col min="14086" max="14086" width="23.5703125" style="913" customWidth="1"/>
    <col min="14087" max="14087" width="26.42578125" style="913" customWidth="1"/>
    <col min="14088" max="14088" width="17.28515625" style="913" bestFit="1" customWidth="1"/>
    <col min="14089" max="14089" width="22.140625" style="913" customWidth="1"/>
    <col min="14090" max="14090" width="16" style="913" bestFit="1" customWidth="1"/>
    <col min="14091" max="14336" width="11.42578125" style="913"/>
    <col min="14337" max="14337" width="13" style="913" customWidth="1"/>
    <col min="14338" max="14338" width="3.42578125" style="913" customWidth="1"/>
    <col min="14339" max="14339" width="45.140625" style="913" customWidth="1"/>
    <col min="14340" max="14340" width="25.42578125" style="913" customWidth="1"/>
    <col min="14341" max="14341" width="24" style="913" customWidth="1"/>
    <col min="14342" max="14342" width="23.5703125" style="913" customWidth="1"/>
    <col min="14343" max="14343" width="26.42578125" style="913" customWidth="1"/>
    <col min="14344" max="14344" width="17.28515625" style="913" bestFit="1" customWidth="1"/>
    <col min="14345" max="14345" width="22.140625" style="913" customWidth="1"/>
    <col min="14346" max="14346" width="16" style="913" bestFit="1" customWidth="1"/>
    <col min="14347" max="14592" width="11.42578125" style="913"/>
    <col min="14593" max="14593" width="13" style="913" customWidth="1"/>
    <col min="14594" max="14594" width="3.42578125" style="913" customWidth="1"/>
    <col min="14595" max="14595" width="45.140625" style="913" customWidth="1"/>
    <col min="14596" max="14596" width="25.42578125" style="913" customWidth="1"/>
    <col min="14597" max="14597" width="24" style="913" customWidth="1"/>
    <col min="14598" max="14598" width="23.5703125" style="913" customWidth="1"/>
    <col min="14599" max="14599" width="26.42578125" style="913" customWidth="1"/>
    <col min="14600" max="14600" width="17.28515625" style="913" bestFit="1" customWidth="1"/>
    <col min="14601" max="14601" width="22.140625" style="913" customWidth="1"/>
    <col min="14602" max="14602" width="16" style="913" bestFit="1" customWidth="1"/>
    <col min="14603" max="14848" width="11.42578125" style="913"/>
    <col min="14849" max="14849" width="13" style="913" customWidth="1"/>
    <col min="14850" max="14850" width="3.42578125" style="913" customWidth="1"/>
    <col min="14851" max="14851" width="45.140625" style="913" customWidth="1"/>
    <col min="14852" max="14852" width="25.42578125" style="913" customWidth="1"/>
    <col min="14853" max="14853" width="24" style="913" customWidth="1"/>
    <col min="14854" max="14854" width="23.5703125" style="913" customWidth="1"/>
    <col min="14855" max="14855" width="26.42578125" style="913" customWidth="1"/>
    <col min="14856" max="14856" width="17.28515625" style="913" bestFit="1" customWidth="1"/>
    <col min="14857" max="14857" width="22.140625" style="913" customWidth="1"/>
    <col min="14858" max="14858" width="16" style="913" bestFit="1" customWidth="1"/>
    <col min="14859" max="15104" width="11.42578125" style="913"/>
    <col min="15105" max="15105" width="13" style="913" customWidth="1"/>
    <col min="15106" max="15106" width="3.42578125" style="913" customWidth="1"/>
    <col min="15107" max="15107" width="45.140625" style="913" customWidth="1"/>
    <col min="15108" max="15108" width="25.42578125" style="913" customWidth="1"/>
    <col min="15109" max="15109" width="24" style="913" customWidth="1"/>
    <col min="15110" max="15110" width="23.5703125" style="913" customWidth="1"/>
    <col min="15111" max="15111" width="26.42578125" style="913" customWidth="1"/>
    <col min="15112" max="15112" width="17.28515625" style="913" bestFit="1" customWidth="1"/>
    <col min="15113" max="15113" width="22.140625" style="913" customWidth="1"/>
    <col min="15114" max="15114" width="16" style="913" bestFit="1" customWidth="1"/>
    <col min="15115" max="15360" width="11.42578125" style="913"/>
    <col min="15361" max="15361" width="13" style="913" customWidth="1"/>
    <col min="15362" max="15362" width="3.42578125" style="913" customWidth="1"/>
    <col min="15363" max="15363" width="45.140625" style="913" customWidth="1"/>
    <col min="15364" max="15364" width="25.42578125" style="913" customWidth="1"/>
    <col min="15365" max="15365" width="24" style="913" customWidth="1"/>
    <col min="15366" max="15366" width="23.5703125" style="913" customWidth="1"/>
    <col min="15367" max="15367" width="26.42578125" style="913" customWidth="1"/>
    <col min="15368" max="15368" width="17.28515625" style="913" bestFit="1" customWidth="1"/>
    <col min="15369" max="15369" width="22.140625" style="913" customWidth="1"/>
    <col min="15370" max="15370" width="16" style="913" bestFit="1" customWidth="1"/>
    <col min="15371" max="15616" width="11.42578125" style="913"/>
    <col min="15617" max="15617" width="13" style="913" customWidth="1"/>
    <col min="15618" max="15618" width="3.42578125" style="913" customWidth="1"/>
    <col min="15619" max="15619" width="45.140625" style="913" customWidth="1"/>
    <col min="15620" max="15620" width="25.42578125" style="913" customWidth="1"/>
    <col min="15621" max="15621" width="24" style="913" customWidth="1"/>
    <col min="15622" max="15622" width="23.5703125" style="913" customWidth="1"/>
    <col min="15623" max="15623" width="26.42578125" style="913" customWidth="1"/>
    <col min="15624" max="15624" width="17.28515625" style="913" bestFit="1" customWidth="1"/>
    <col min="15625" max="15625" width="22.140625" style="913" customWidth="1"/>
    <col min="15626" max="15626" width="16" style="913" bestFit="1" customWidth="1"/>
    <col min="15627" max="15872" width="11.42578125" style="913"/>
    <col min="15873" max="15873" width="13" style="913" customWidth="1"/>
    <col min="15874" max="15874" width="3.42578125" style="913" customWidth="1"/>
    <col min="15875" max="15875" width="45.140625" style="913" customWidth="1"/>
    <col min="15876" max="15876" width="25.42578125" style="913" customWidth="1"/>
    <col min="15877" max="15877" width="24" style="913" customWidth="1"/>
    <col min="15878" max="15878" width="23.5703125" style="913" customWidth="1"/>
    <col min="15879" max="15879" width="26.42578125" style="913" customWidth="1"/>
    <col min="15880" max="15880" width="17.28515625" style="913" bestFit="1" customWidth="1"/>
    <col min="15881" max="15881" width="22.140625" style="913" customWidth="1"/>
    <col min="15882" max="15882" width="16" style="913" bestFit="1" customWidth="1"/>
    <col min="15883" max="16128" width="11.42578125" style="913"/>
    <col min="16129" max="16129" width="13" style="913" customWidth="1"/>
    <col min="16130" max="16130" width="3.42578125" style="913" customWidth="1"/>
    <col min="16131" max="16131" width="45.140625" style="913" customWidth="1"/>
    <col min="16132" max="16132" width="25.42578125" style="913" customWidth="1"/>
    <col min="16133" max="16133" width="24" style="913" customWidth="1"/>
    <col min="16134" max="16134" width="23.5703125" style="913" customWidth="1"/>
    <col min="16135" max="16135" width="26.42578125" style="913" customWidth="1"/>
    <col min="16136" max="16136" width="17.28515625" style="913" bestFit="1" customWidth="1"/>
    <col min="16137" max="16137" width="22.140625" style="913" customWidth="1"/>
    <col min="16138" max="16138" width="16" style="913" bestFit="1" customWidth="1"/>
    <col min="16139" max="16384" width="11.42578125" style="913"/>
  </cols>
  <sheetData>
    <row r="2" spans="1:7" ht="6.75" customHeight="1"/>
    <row r="3" spans="1:7" ht="18.75">
      <c r="A3" s="916"/>
      <c r="C3" s="1569" t="s">
        <v>3923</v>
      </c>
      <c r="D3" s="1569"/>
      <c r="E3" s="1569"/>
    </row>
    <row r="4" spans="1:7">
      <c r="A4" s="916"/>
    </row>
    <row r="5" spans="1:7">
      <c r="A5" s="916"/>
    </row>
    <row r="6" spans="1:7">
      <c r="A6" s="916"/>
      <c r="B6" s="1570" t="s">
        <v>2766</v>
      </c>
      <c r="C6" s="1570"/>
      <c r="D6" s="1570"/>
      <c r="E6" s="1570"/>
    </row>
    <row r="7" spans="1:7">
      <c r="A7" s="917"/>
      <c r="B7" s="1570" t="s">
        <v>3834</v>
      </c>
      <c r="C7" s="1570"/>
      <c r="D7" s="1570"/>
      <c r="E7" s="1570"/>
    </row>
    <row r="8" spans="1:7">
      <c r="A8" s="917"/>
      <c r="B8" s="1570" t="s">
        <v>3835</v>
      </c>
      <c r="C8" s="1570"/>
      <c r="D8" s="1570"/>
      <c r="E8" s="1570"/>
    </row>
    <row r="9" spans="1:7">
      <c r="A9" s="917"/>
      <c r="B9" s="1570" t="s">
        <v>3836</v>
      </c>
      <c r="C9" s="1570"/>
      <c r="D9" s="1570"/>
      <c r="E9" s="1570"/>
    </row>
    <row r="10" spans="1:7" ht="21" customHeight="1">
      <c r="A10" s="917"/>
      <c r="B10" s="1570" t="s">
        <v>3922</v>
      </c>
      <c r="C10" s="1570"/>
      <c r="D10" s="1570"/>
      <c r="E10" s="1570"/>
    </row>
    <row r="11" spans="1:7" ht="15.75" customHeight="1" thickBot="1">
      <c r="A11" s="917"/>
      <c r="B11" s="918"/>
      <c r="C11" s="918"/>
      <c r="D11" s="918"/>
      <c r="E11" s="919"/>
    </row>
    <row r="12" spans="1:7" ht="13.5" thickTop="1">
      <c r="A12" s="917"/>
      <c r="B12" s="920"/>
      <c r="C12" s="921"/>
      <c r="D12" s="922" t="s">
        <v>3837</v>
      </c>
      <c r="E12" s="923" t="s">
        <v>3838</v>
      </c>
      <c r="F12" s="915"/>
      <c r="G12" s="914"/>
    </row>
    <row r="13" spans="1:7" ht="15">
      <c r="A13" s="917"/>
      <c r="B13" s="924"/>
      <c r="C13" s="925" t="s">
        <v>3924</v>
      </c>
      <c r="D13" s="926">
        <v>132172598619.06</v>
      </c>
      <c r="E13" s="927">
        <v>148307753565.19998</v>
      </c>
      <c r="F13" s="1041" t="s">
        <v>4022</v>
      </c>
    </row>
    <row r="14" spans="1:7">
      <c r="A14" s="917"/>
      <c r="B14" s="924"/>
      <c r="C14" s="925"/>
      <c r="D14" s="928"/>
      <c r="E14" s="929"/>
    </row>
    <row r="15" spans="1:7">
      <c r="A15" s="917"/>
      <c r="B15" s="924"/>
      <c r="C15" s="930" t="s">
        <v>3839</v>
      </c>
      <c r="D15" s="931"/>
      <c r="E15" s="932"/>
    </row>
    <row r="16" spans="1:7">
      <c r="A16" s="934"/>
      <c r="B16" s="933" t="s">
        <v>3840</v>
      </c>
      <c r="C16" s="925" t="s">
        <v>3841</v>
      </c>
      <c r="D16" s="931">
        <v>-7973716954.8999996</v>
      </c>
      <c r="E16" s="932"/>
    </row>
    <row r="17" spans="1:6" ht="25.5" customHeight="1">
      <c r="A17" s="934"/>
      <c r="B17" s="933" t="s">
        <v>3842</v>
      </c>
      <c r="C17" s="925" t="s">
        <v>3843</v>
      </c>
      <c r="D17" s="931">
        <v>-2805511640.0062499</v>
      </c>
      <c r="E17" s="932"/>
    </row>
    <row r="18" spans="1:6" ht="25.5" customHeight="1">
      <c r="A18" s="934"/>
      <c r="B18" s="933" t="s">
        <v>3844</v>
      </c>
      <c r="C18" s="925" t="s">
        <v>3845</v>
      </c>
      <c r="D18" s="931">
        <v>-6392547420.993</v>
      </c>
      <c r="E18" s="932"/>
    </row>
    <row r="19" spans="1:6" ht="25.5">
      <c r="A19" s="934"/>
      <c r="B19" s="933" t="s">
        <v>3846</v>
      </c>
      <c r="C19" s="925" t="s">
        <v>3847</v>
      </c>
      <c r="D19" s="931">
        <v>18479928288.810001</v>
      </c>
      <c r="E19" s="932"/>
    </row>
    <row r="20" spans="1:6" ht="25.5">
      <c r="A20" s="917"/>
      <c r="B20" s="933" t="s">
        <v>3848</v>
      </c>
      <c r="C20" s="925" t="s">
        <v>3849</v>
      </c>
      <c r="D20" s="931">
        <v>51476091.189999998</v>
      </c>
      <c r="E20" s="932"/>
    </row>
    <row r="21" spans="1:6">
      <c r="A21" s="917"/>
      <c r="B21" s="933" t="s">
        <v>3850</v>
      </c>
      <c r="C21" s="925" t="s">
        <v>3851</v>
      </c>
      <c r="D21" s="931">
        <v>-1820930403.5699999</v>
      </c>
      <c r="E21" s="932"/>
    </row>
    <row r="22" spans="1:6">
      <c r="A22" s="917"/>
      <c r="B22" s="933" t="s">
        <v>3852</v>
      </c>
      <c r="C22" s="925" t="s">
        <v>3853</v>
      </c>
      <c r="D22" s="931">
        <v>0.52</v>
      </c>
      <c r="E22" s="932"/>
    </row>
    <row r="23" spans="1:6" ht="17.25" customHeight="1">
      <c r="A23" s="917"/>
      <c r="B23" s="933"/>
      <c r="C23" s="925"/>
      <c r="D23" s="935"/>
      <c r="E23" s="932"/>
      <c r="F23" s="938"/>
    </row>
    <row r="24" spans="1:6">
      <c r="A24" s="917"/>
      <c r="B24" s="933"/>
      <c r="C24" s="936" t="s">
        <v>3854</v>
      </c>
      <c r="D24" s="937"/>
      <c r="E24" s="932"/>
    </row>
    <row r="25" spans="1:6">
      <c r="A25" s="917"/>
      <c r="B25" s="933" t="s">
        <v>3855</v>
      </c>
      <c r="C25" s="925" t="s">
        <v>3856</v>
      </c>
      <c r="D25" s="937">
        <v>-449340188.99000001</v>
      </c>
      <c r="E25" s="932"/>
    </row>
    <row r="26" spans="1:6">
      <c r="A26" s="917"/>
      <c r="B26" s="933" t="s">
        <v>3857</v>
      </c>
      <c r="C26" s="925" t="s">
        <v>3859</v>
      </c>
      <c r="D26" s="937">
        <v>-605503808.86000001</v>
      </c>
      <c r="E26" s="932"/>
    </row>
    <row r="27" spans="1:6" ht="12.75" customHeight="1">
      <c r="A27" s="940"/>
      <c r="B27" s="939" t="s">
        <v>3858</v>
      </c>
      <c r="C27" s="925" t="s">
        <v>3861</v>
      </c>
      <c r="D27" s="937">
        <v>-48021538.539999999</v>
      </c>
      <c r="E27" s="932"/>
    </row>
    <row r="28" spans="1:6" ht="12.75" customHeight="1">
      <c r="A28" s="940"/>
      <c r="B28" s="939" t="s">
        <v>3860</v>
      </c>
      <c r="C28" s="925" t="s">
        <v>3863</v>
      </c>
      <c r="D28" s="937">
        <v>96917508.829999998</v>
      </c>
      <c r="E28" s="932"/>
    </row>
    <row r="29" spans="1:6" ht="12.75" customHeight="1">
      <c r="A29" s="940"/>
      <c r="B29" s="939" t="s">
        <v>3862</v>
      </c>
      <c r="C29" s="925" t="s">
        <v>3925</v>
      </c>
      <c r="D29" s="937">
        <v>947965.12999999989</v>
      </c>
      <c r="E29" s="932"/>
    </row>
    <row r="30" spans="1:6" ht="12.75" customHeight="1">
      <c r="A30" s="940"/>
      <c r="B30" s="939" t="s">
        <v>3864</v>
      </c>
      <c r="C30" s="925" t="s">
        <v>3866</v>
      </c>
      <c r="D30" s="937">
        <v>-221219725.95999998</v>
      </c>
      <c r="E30" s="932"/>
    </row>
    <row r="31" spans="1:6" ht="12.75" customHeight="1">
      <c r="A31" s="940"/>
      <c r="B31" s="939" t="s">
        <v>3865</v>
      </c>
      <c r="C31" s="925" t="s">
        <v>3868</v>
      </c>
      <c r="D31" s="937">
        <v>1244876602</v>
      </c>
      <c r="E31" s="932"/>
    </row>
    <row r="32" spans="1:6" ht="12.75" customHeight="1">
      <c r="A32" s="940"/>
      <c r="B32" s="939" t="s">
        <v>3867</v>
      </c>
      <c r="C32" s="925" t="s">
        <v>3926</v>
      </c>
      <c r="D32" s="937">
        <v>-50783520.650000006</v>
      </c>
      <c r="E32" s="932"/>
    </row>
    <row r="33" spans="1:9">
      <c r="A33" s="940"/>
      <c r="B33" s="939" t="s">
        <v>3870</v>
      </c>
      <c r="C33" s="925" t="s">
        <v>3927</v>
      </c>
      <c r="D33" s="937">
        <v>570590.06000000006</v>
      </c>
      <c r="E33" s="932"/>
    </row>
    <row r="34" spans="1:9" ht="25.5">
      <c r="A34" s="940"/>
      <c r="B34" s="939" t="s">
        <v>3872</v>
      </c>
      <c r="C34" s="925" t="s">
        <v>3928</v>
      </c>
      <c r="D34" s="937">
        <v>-7322.11</v>
      </c>
      <c r="E34" s="932"/>
    </row>
    <row r="35" spans="1:9">
      <c r="A35" s="940"/>
      <c r="B35" s="939" t="s">
        <v>3873</v>
      </c>
      <c r="C35" s="925" t="s">
        <v>3929</v>
      </c>
      <c r="D35" s="937">
        <v>-77179</v>
      </c>
      <c r="E35" s="932"/>
    </row>
    <row r="36" spans="1:9">
      <c r="A36" s="940"/>
      <c r="B36" s="939" t="s">
        <v>3874</v>
      </c>
      <c r="C36" s="925" t="s">
        <v>3930</v>
      </c>
      <c r="D36" s="937">
        <v>6777500</v>
      </c>
      <c r="E36" s="932"/>
    </row>
    <row r="37" spans="1:9">
      <c r="A37" s="940"/>
      <c r="B37" s="939" t="s">
        <v>3876</v>
      </c>
      <c r="C37" s="925" t="s">
        <v>3931</v>
      </c>
      <c r="D37" s="937">
        <v>110089420</v>
      </c>
      <c r="E37" s="932"/>
    </row>
    <row r="38" spans="1:9">
      <c r="A38" s="940"/>
      <c r="B38" s="939" t="s">
        <v>3879</v>
      </c>
      <c r="C38" s="925" t="s">
        <v>3932</v>
      </c>
      <c r="D38" s="937">
        <v>-0.06</v>
      </c>
      <c r="E38" s="932"/>
    </row>
    <row r="39" spans="1:9">
      <c r="A39" s="940"/>
      <c r="B39" s="939"/>
      <c r="C39" s="925"/>
      <c r="D39" s="937"/>
      <c r="E39" s="932"/>
      <c r="G39" s="941"/>
      <c r="H39" s="941"/>
    </row>
    <row r="40" spans="1:9">
      <c r="A40" s="940"/>
      <c r="B40" s="939"/>
      <c r="C40" s="936" t="s">
        <v>3869</v>
      </c>
      <c r="D40" s="937"/>
      <c r="E40" s="932"/>
      <c r="G40" s="941"/>
      <c r="H40" s="913"/>
      <c r="I40" s="942"/>
    </row>
    <row r="41" spans="1:9">
      <c r="A41" s="940"/>
      <c r="B41" s="933" t="s">
        <v>3882</v>
      </c>
      <c r="C41" s="925" t="s">
        <v>3871</v>
      </c>
      <c r="D41" s="931">
        <v>-357202943.07000005</v>
      </c>
      <c r="E41" s="932"/>
      <c r="G41" s="941"/>
      <c r="H41" s="913"/>
      <c r="I41" s="942"/>
    </row>
    <row r="42" spans="1:9">
      <c r="A42" s="940"/>
      <c r="B42" s="933" t="s">
        <v>3883</v>
      </c>
      <c r="C42" s="925" t="s">
        <v>3859</v>
      </c>
      <c r="D42" s="931">
        <v>-190535900.32000002</v>
      </c>
      <c r="E42" s="932"/>
      <c r="G42" s="941"/>
      <c r="H42" s="941"/>
      <c r="I42" s="942"/>
    </row>
    <row r="43" spans="1:9">
      <c r="A43" s="940"/>
      <c r="B43" s="933" t="s">
        <v>3884</v>
      </c>
      <c r="C43" s="925" t="s">
        <v>3866</v>
      </c>
      <c r="D43" s="931">
        <v>32727.869999999984</v>
      </c>
      <c r="E43" s="932"/>
      <c r="G43" s="941"/>
      <c r="H43" s="941"/>
    </row>
    <row r="44" spans="1:9">
      <c r="A44" s="940"/>
      <c r="B44" s="933" t="s">
        <v>3886</v>
      </c>
      <c r="C44" s="925" t="s">
        <v>3875</v>
      </c>
      <c r="D44" s="931">
        <v>140975647.00999999</v>
      </c>
      <c r="E44" s="932"/>
      <c r="G44" s="941"/>
      <c r="H44" s="941"/>
    </row>
    <row r="45" spans="1:9">
      <c r="A45" s="940"/>
      <c r="B45" s="933" t="s">
        <v>3889</v>
      </c>
      <c r="C45" s="925" t="s">
        <v>3877</v>
      </c>
      <c r="D45" s="931">
        <v>2</v>
      </c>
      <c r="E45" s="932"/>
    </row>
    <row r="46" spans="1:9">
      <c r="A46" s="940"/>
      <c r="B46" s="933" t="s">
        <v>3891</v>
      </c>
      <c r="C46" s="925" t="s">
        <v>3933</v>
      </c>
      <c r="D46" s="931">
        <v>873577.08000000007</v>
      </c>
      <c r="E46" s="932"/>
    </row>
    <row r="47" spans="1:9">
      <c r="A47" s="940"/>
      <c r="B47" s="933" t="s">
        <v>3934</v>
      </c>
      <c r="C47" s="925" t="s">
        <v>3931</v>
      </c>
      <c r="D47" s="931">
        <v>3980319</v>
      </c>
      <c r="E47" s="932"/>
    </row>
    <row r="48" spans="1:9">
      <c r="A48" s="940"/>
      <c r="B48" s="933"/>
      <c r="C48" s="925"/>
      <c r="D48" s="931"/>
      <c r="E48" s="932"/>
    </row>
    <row r="49" spans="1:7">
      <c r="A49" s="940"/>
      <c r="B49" s="933"/>
      <c r="C49" s="925"/>
      <c r="D49" s="931"/>
      <c r="E49" s="932"/>
    </row>
    <row r="50" spans="1:7">
      <c r="A50" s="940"/>
      <c r="B50" s="933"/>
      <c r="C50" s="936" t="s">
        <v>3878</v>
      </c>
      <c r="D50" s="931"/>
      <c r="E50" s="932"/>
    </row>
    <row r="51" spans="1:7">
      <c r="A51" s="940"/>
      <c r="B51" s="933" t="s">
        <v>3935</v>
      </c>
      <c r="C51" s="925" t="s">
        <v>3880</v>
      </c>
      <c r="D51" s="937">
        <v>3267322243.4099998</v>
      </c>
      <c r="E51" s="932"/>
    </row>
    <row r="52" spans="1:7">
      <c r="A52" s="940"/>
      <c r="B52" s="933"/>
      <c r="C52" s="925"/>
      <c r="D52" s="931"/>
      <c r="E52" s="932"/>
    </row>
    <row r="53" spans="1:7">
      <c r="A53" s="940"/>
      <c r="B53" s="939"/>
      <c r="C53" s="936" t="s">
        <v>3881</v>
      </c>
      <c r="D53" s="937"/>
      <c r="E53" s="932"/>
    </row>
    <row r="54" spans="1:7" ht="13.5" customHeight="1">
      <c r="A54" s="943"/>
      <c r="B54" s="939" t="s">
        <v>3936</v>
      </c>
      <c r="C54" s="925" t="s">
        <v>3851</v>
      </c>
      <c r="D54" s="937">
        <v>-552077865.28999996</v>
      </c>
      <c r="E54" s="932"/>
    </row>
    <row r="55" spans="1:7" ht="25.5">
      <c r="A55" s="943"/>
      <c r="B55" s="939" t="s">
        <v>3937</v>
      </c>
      <c r="C55" s="925" t="s">
        <v>3849</v>
      </c>
      <c r="D55" s="937">
        <v>1309377.67</v>
      </c>
      <c r="E55" s="932"/>
    </row>
    <row r="56" spans="1:7">
      <c r="A56" s="943"/>
      <c r="B56" s="939"/>
      <c r="C56" s="925"/>
      <c r="D56" s="931"/>
      <c r="E56" s="932"/>
    </row>
    <row r="57" spans="1:7">
      <c r="A57" s="943"/>
      <c r="B57" s="939"/>
      <c r="C57" s="936" t="s">
        <v>3885</v>
      </c>
      <c r="D57" s="931"/>
      <c r="E57" s="932"/>
      <c r="F57" s="952"/>
    </row>
    <row r="58" spans="1:7">
      <c r="A58" s="943"/>
      <c r="B58" s="939" t="s">
        <v>3938</v>
      </c>
      <c r="C58" s="925" t="s">
        <v>3887</v>
      </c>
      <c r="D58" s="931">
        <v>17331353673</v>
      </c>
      <c r="E58" s="932"/>
    </row>
    <row r="59" spans="1:7">
      <c r="A59" s="943"/>
      <c r="B59" s="939"/>
      <c r="C59" s="925"/>
      <c r="D59" s="931"/>
      <c r="E59" s="932"/>
      <c r="G59" s="203"/>
    </row>
    <row r="60" spans="1:7">
      <c r="A60" s="943"/>
      <c r="B60" s="939"/>
      <c r="C60" s="936" t="s">
        <v>3888</v>
      </c>
      <c r="D60" s="931"/>
      <c r="E60" s="932"/>
    </row>
    <row r="61" spans="1:7">
      <c r="A61" s="943"/>
      <c r="B61" s="933" t="s">
        <v>3939</v>
      </c>
      <c r="C61" s="925" t="s">
        <v>3890</v>
      </c>
      <c r="D61" s="931">
        <v>-3008711167.2399998</v>
      </c>
      <c r="E61" s="932"/>
      <c r="F61" s="203"/>
    </row>
    <row r="62" spans="1:7" ht="25.5">
      <c r="A62" s="943"/>
      <c r="B62" s="933" t="s">
        <v>3940</v>
      </c>
      <c r="C62" s="925" t="s">
        <v>3892</v>
      </c>
      <c r="D62" s="931">
        <v>-6052957.1799999997</v>
      </c>
      <c r="E62" s="932"/>
    </row>
    <row r="63" spans="1:7">
      <c r="A63" s="943"/>
      <c r="B63" s="933" t="s">
        <v>3941</v>
      </c>
      <c r="C63" s="925" t="s">
        <v>2920</v>
      </c>
      <c r="D63" s="931">
        <v>-119167026.42</v>
      </c>
      <c r="E63" s="932"/>
    </row>
    <row r="64" spans="1:7">
      <c r="A64" s="943"/>
      <c r="B64" s="933" t="s">
        <v>3942</v>
      </c>
      <c r="C64" s="925" t="s">
        <v>3943</v>
      </c>
      <c r="D64" s="931">
        <v>-869024.28</v>
      </c>
      <c r="E64" s="932"/>
      <c r="F64" s="203"/>
    </row>
    <row r="65" spans="1:5">
      <c r="A65" s="943"/>
      <c r="B65" s="939"/>
      <c r="C65" s="944"/>
      <c r="D65" s="928"/>
      <c r="E65" s="932"/>
    </row>
    <row r="66" spans="1:5" ht="13.5" thickBot="1">
      <c r="A66" s="943"/>
      <c r="B66" s="945"/>
      <c r="C66" s="946" t="s">
        <v>3893</v>
      </c>
      <c r="D66" s="947">
        <f>SUM(D13:D64)</f>
        <v>148307753565.20074</v>
      </c>
      <c r="E66" s="948">
        <f>SUM(E13:E65)</f>
        <v>148307753565.19998</v>
      </c>
    </row>
    <row r="67" spans="1:5" ht="13.5" thickTop="1">
      <c r="A67" s="943"/>
      <c r="B67" s="940"/>
      <c r="C67" s="940"/>
      <c r="D67" s="949"/>
      <c r="E67" s="950">
        <f>+D66-E66</f>
        <v>7.62939453125E-4</v>
      </c>
    </row>
    <row r="68" spans="1:5">
      <c r="A68" s="943"/>
      <c r="B68" s="943"/>
      <c r="C68" s="943"/>
      <c r="E68" s="951"/>
    </row>
    <row r="69" spans="1:5">
      <c r="A69" s="943"/>
      <c r="B69" s="943"/>
      <c r="C69" s="943"/>
      <c r="E69" s="951"/>
    </row>
    <row r="70" spans="1:5">
      <c r="A70" s="943"/>
      <c r="B70" s="943"/>
      <c r="C70" s="943"/>
      <c r="E70" s="951"/>
    </row>
    <row r="71" spans="1:5">
      <c r="A71" s="943"/>
      <c r="B71" s="943"/>
      <c r="C71" s="943"/>
    </row>
    <row r="72" spans="1:5">
      <c r="A72" s="943"/>
      <c r="B72" s="943"/>
      <c r="C72" s="943"/>
    </row>
    <row r="73" spans="1:5">
      <c r="A73" s="943"/>
      <c r="B73" s="943"/>
      <c r="C73" s="943"/>
    </row>
    <row r="74" spans="1:5">
      <c r="A74" s="943"/>
      <c r="B74" s="943"/>
      <c r="C74" s="943"/>
    </row>
    <row r="75" spans="1:5">
      <c r="A75" s="943"/>
      <c r="B75" s="943"/>
      <c r="C75" s="943"/>
    </row>
    <row r="76" spans="1:5">
      <c r="A76" s="943"/>
      <c r="B76" s="943"/>
      <c r="C76" s="943"/>
    </row>
    <row r="77" spans="1:5">
      <c r="A77" s="943"/>
      <c r="B77" s="943"/>
      <c r="C77" s="943"/>
    </row>
    <row r="78" spans="1:5">
      <c r="A78" s="943"/>
      <c r="B78" s="943"/>
      <c r="C78" s="943"/>
    </row>
    <row r="79" spans="1:5">
      <c r="A79" s="943"/>
      <c r="B79" s="943"/>
      <c r="C79" s="943"/>
    </row>
    <row r="80" spans="1:5">
      <c r="A80" s="943"/>
      <c r="B80" s="943"/>
      <c r="C80" s="943"/>
    </row>
    <row r="81" spans="1:3">
      <c r="A81" s="943"/>
      <c r="B81" s="943"/>
      <c r="C81" s="943"/>
    </row>
    <row r="82" spans="1:3">
      <c r="A82" s="943"/>
      <c r="B82" s="943"/>
      <c r="C82" s="943"/>
    </row>
    <row r="83" spans="1:3">
      <c r="A83" s="943"/>
      <c r="B83" s="943"/>
      <c r="C83" s="943"/>
    </row>
    <row r="84" spans="1:3">
      <c r="A84" s="943"/>
      <c r="B84" s="943"/>
      <c r="C84" s="943"/>
    </row>
    <row r="85" spans="1:3">
      <c r="A85" s="943"/>
      <c r="B85" s="943"/>
      <c r="C85" s="943"/>
    </row>
    <row r="86" spans="1:3">
      <c r="A86" s="943"/>
      <c r="B86" s="943"/>
      <c r="C86" s="943"/>
    </row>
    <row r="87" spans="1:3">
      <c r="A87" s="943"/>
      <c r="B87" s="943"/>
      <c r="C87" s="943"/>
    </row>
    <row r="88" spans="1:3">
      <c r="A88" s="943"/>
      <c r="B88" s="943"/>
      <c r="C88" s="943"/>
    </row>
    <row r="89" spans="1:3">
      <c r="A89" s="943"/>
      <c r="B89" s="943"/>
      <c r="C89" s="943"/>
    </row>
    <row r="90" spans="1:3">
      <c r="A90" s="943"/>
      <c r="B90" s="943"/>
      <c r="C90" s="943"/>
    </row>
    <row r="91" spans="1:3">
      <c r="A91" s="943"/>
      <c r="B91" s="943"/>
      <c r="C91" s="943"/>
    </row>
    <row r="92" spans="1:3">
      <c r="A92" s="943"/>
      <c r="B92" s="943"/>
      <c r="C92" s="943"/>
    </row>
    <row r="93" spans="1:3">
      <c r="A93" s="943"/>
      <c r="B93" s="943"/>
      <c r="C93" s="943"/>
    </row>
    <row r="94" spans="1:3">
      <c r="A94" s="943"/>
      <c r="B94" s="943"/>
      <c r="C94" s="943"/>
    </row>
    <row r="95" spans="1:3">
      <c r="A95" s="943"/>
      <c r="B95" s="943"/>
      <c r="C95" s="943"/>
    </row>
    <row r="96" spans="1:3">
      <c r="A96" s="943"/>
      <c r="B96" s="943"/>
      <c r="C96" s="943"/>
    </row>
    <row r="97" spans="1:3">
      <c r="A97" s="943"/>
      <c r="B97" s="943"/>
      <c r="C97" s="943"/>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Informe Notas Est. Financ. </vt:lpstr>
      <vt:lpstr>Bal. Comprob.</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'Informe Notas Est. Financ. '!Área_de_impresión</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2017-06-01T21:11:27Z</cp:lastPrinted>
  <dcterms:created xsi:type="dcterms:W3CDTF">2017-04-03T13:54:30Z</dcterms:created>
  <dcterms:modified xsi:type="dcterms:W3CDTF">2017-06-02T19:43:04Z</dcterms:modified>
</cp:coreProperties>
</file>